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čenik\FINANCIJSKI IZVJEŠTAJI 2022\"/>
    </mc:Choice>
  </mc:AlternateContent>
  <xr:revisionPtr revIDLastSave="0" documentId="8_{000CA450-B631-4CB3-9F9A-EF9F8A6B9FE1}" xr6:coauthVersionLast="37" xr6:coauthVersionMax="37" xr10:uidLastSave="{00000000-0000-0000-0000-000000000000}"/>
  <bookViews>
    <workbookView xWindow="0" yWindow="0" windowWidth="28800" windowHeight="11625" activeTab="1" xr2:uid="{684B282F-7367-4768-A3DE-7260070F5FEF}"/>
  </bookViews>
  <sheets>
    <sheet name="OPĆI DIO-EKONOMSKA KLASIF." sheetId="3" r:id="rId1"/>
    <sheet name="OPĆI DIO-PO IZVORIMA" sheetId="1" r:id="rId2"/>
    <sheet name="POSEBNI DIO PO IZVORIMA-UKUPNO " sheetId="2" r:id="rId3"/>
  </sheets>
  <externalReferences>
    <externalReference r:id="rId4"/>
    <externalReference r:id="rId5"/>
  </externalReferences>
  <definedNames>
    <definedName name="_xlnm.Print_Area" localSheetId="0">'OPĆI DIO-EKONOMSKA KLASIF.'!$A$1:$H$104</definedName>
    <definedName name="_xlnm.Print_Area" localSheetId="2">'POSEBNI DIO PO IZVORIMA-UKUPNO '!$A$1:$L$172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3" i="3" l="1"/>
  <c r="G103" i="3"/>
  <c r="H102" i="3"/>
  <c r="F102" i="3"/>
  <c r="G102" i="3" s="1"/>
  <c r="D102" i="3"/>
  <c r="D95" i="3" s="1"/>
  <c r="H101" i="3"/>
  <c r="G101" i="3"/>
  <c r="H100" i="3"/>
  <c r="G100" i="3"/>
  <c r="H99" i="3"/>
  <c r="G99" i="3"/>
  <c r="H98" i="3"/>
  <c r="G98" i="3"/>
  <c r="H97" i="3"/>
  <c r="G97" i="3"/>
  <c r="F96" i="3"/>
  <c r="G96" i="3" s="1"/>
  <c r="D96" i="3"/>
  <c r="E95" i="3"/>
  <c r="H93" i="3"/>
  <c r="G93" i="3"/>
  <c r="H92" i="3"/>
  <c r="G92" i="3"/>
  <c r="H91" i="3"/>
  <c r="G91" i="3"/>
  <c r="D91" i="3"/>
  <c r="F90" i="3"/>
  <c r="G90" i="3" s="1"/>
  <c r="E90" i="3"/>
  <c r="D90" i="3"/>
  <c r="H89" i="3"/>
  <c r="G89" i="3"/>
  <c r="H88" i="3"/>
  <c r="G88" i="3"/>
  <c r="H87" i="3"/>
  <c r="G87" i="3"/>
  <c r="D86" i="3"/>
  <c r="D85" i="3" s="1"/>
  <c r="E85" i="3"/>
  <c r="E44" i="3" s="1"/>
  <c r="E104" i="3" s="1"/>
  <c r="H84" i="3"/>
  <c r="G84" i="3"/>
  <c r="H83" i="3"/>
  <c r="G83" i="3"/>
  <c r="H82" i="3"/>
  <c r="G82" i="3"/>
  <c r="H81" i="3"/>
  <c r="G81" i="3"/>
  <c r="H80" i="3"/>
  <c r="G80" i="3"/>
  <c r="H79" i="3"/>
  <c r="F79" i="3"/>
  <c r="G79" i="3" s="1"/>
  <c r="D79" i="3"/>
  <c r="H78" i="3"/>
  <c r="G78" i="3"/>
  <c r="F77" i="3"/>
  <c r="H77" i="3" s="1"/>
  <c r="D77" i="3"/>
  <c r="H76" i="3"/>
  <c r="G76" i="3"/>
  <c r="H75" i="3"/>
  <c r="G75" i="3"/>
  <c r="H74" i="3"/>
  <c r="G74" i="3"/>
  <c r="H73" i="3"/>
  <c r="G73" i="3"/>
  <c r="H72" i="3"/>
  <c r="G72" i="3"/>
  <c r="H71" i="3"/>
  <c r="G71" i="3"/>
  <c r="H70" i="3"/>
  <c r="G70" i="3"/>
  <c r="H69" i="3"/>
  <c r="G69" i="3"/>
  <c r="H68" i="3"/>
  <c r="G68" i="3"/>
  <c r="H67" i="3"/>
  <c r="F67" i="3"/>
  <c r="G67" i="3" s="1"/>
  <c r="D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F60" i="3"/>
  <c r="G60" i="3" s="1"/>
  <c r="D60" i="3"/>
  <c r="H59" i="3"/>
  <c r="G59" i="3"/>
  <c r="H58" i="3"/>
  <c r="G58" i="3"/>
  <c r="H57" i="3"/>
  <c r="G57" i="3"/>
  <c r="H56" i="3"/>
  <c r="G56" i="3"/>
  <c r="H55" i="3"/>
  <c r="F55" i="3"/>
  <c r="G55" i="3" s="1"/>
  <c r="D55" i="3"/>
  <c r="E54" i="3"/>
  <c r="D54" i="3"/>
  <c r="H53" i="3"/>
  <c r="G53" i="3"/>
  <c r="H52" i="3"/>
  <c r="G52" i="3"/>
  <c r="F51" i="3"/>
  <c r="H51" i="3" s="1"/>
  <c r="D51" i="3"/>
  <c r="D45" i="3" s="1"/>
  <c r="D44" i="3" s="1"/>
  <c r="H50" i="3"/>
  <c r="G50" i="3"/>
  <c r="H49" i="3"/>
  <c r="G49" i="3"/>
  <c r="F49" i="3"/>
  <c r="D49" i="3"/>
  <c r="H48" i="3"/>
  <c r="G48" i="3"/>
  <c r="H47" i="3"/>
  <c r="G47" i="3"/>
  <c r="H46" i="3"/>
  <c r="G46" i="3"/>
  <c r="F46" i="3"/>
  <c r="D46" i="3"/>
  <c r="E45" i="3"/>
  <c r="H33" i="3"/>
  <c r="G33" i="3"/>
  <c r="F32" i="3"/>
  <c r="H32" i="3" s="1"/>
  <c r="E32" i="3"/>
  <c r="E31" i="3" s="1"/>
  <c r="D32" i="3"/>
  <c r="D31" i="3" s="1"/>
  <c r="F31" i="3"/>
  <c r="H30" i="3"/>
  <c r="G30" i="3"/>
  <c r="F29" i="3"/>
  <c r="H29" i="3" s="1"/>
  <c r="E29" i="3"/>
  <c r="E28" i="3" s="1"/>
  <c r="D29" i="3"/>
  <c r="D28" i="3" s="1"/>
  <c r="F28" i="3"/>
  <c r="G28" i="3" s="1"/>
  <c r="H27" i="3"/>
  <c r="G27" i="3"/>
  <c r="F26" i="3"/>
  <c r="H26" i="3" s="1"/>
  <c r="E26" i="3"/>
  <c r="D26" i="3"/>
  <c r="H25" i="3"/>
  <c r="G25" i="3"/>
  <c r="F24" i="3"/>
  <c r="E24" i="3"/>
  <c r="G24" i="3" s="1"/>
  <c r="D24" i="3"/>
  <c r="H24" i="3" s="1"/>
  <c r="H23" i="3"/>
  <c r="G23" i="3"/>
  <c r="H22" i="3"/>
  <c r="G22" i="3"/>
  <c r="F21" i="3"/>
  <c r="H21" i="3" s="1"/>
  <c r="E21" i="3"/>
  <c r="E13" i="3" s="1"/>
  <c r="E34" i="3" s="1"/>
  <c r="E35" i="3" s="1"/>
  <c r="D21" i="3"/>
  <c r="H20" i="3"/>
  <c r="G20" i="3"/>
  <c r="H19" i="3"/>
  <c r="G19" i="3"/>
  <c r="F19" i="3"/>
  <c r="D19" i="3"/>
  <c r="H18" i="3"/>
  <c r="G18" i="3"/>
  <c r="F17" i="3"/>
  <c r="G17" i="3" s="1"/>
  <c r="E17" i="3"/>
  <c r="D17" i="3"/>
  <c r="H16" i="3"/>
  <c r="G16" i="3"/>
  <c r="H15" i="3"/>
  <c r="G15" i="3"/>
  <c r="G14" i="3"/>
  <c r="F14" i="3"/>
  <c r="F13" i="3" s="1"/>
  <c r="E14" i="3"/>
  <c r="D14" i="3"/>
  <c r="H14" i="3" s="1"/>
  <c r="D13" i="3"/>
  <c r="D34" i="3" s="1"/>
  <c r="D35" i="3" s="1"/>
  <c r="K171" i="2"/>
  <c r="K170" i="2"/>
  <c r="K158" i="2"/>
  <c r="J158" i="2"/>
  <c r="I158" i="2"/>
  <c r="K157" i="2"/>
  <c r="K156" i="2"/>
  <c r="J155" i="2"/>
  <c r="K155" i="2" s="1"/>
  <c r="K160" i="2" s="1"/>
  <c r="I155" i="2"/>
  <c r="I160" i="2" s="1"/>
  <c r="K148" i="2"/>
  <c r="J148" i="2"/>
  <c r="I148" i="2"/>
  <c r="K147" i="2"/>
  <c r="J146" i="2"/>
  <c r="K146" i="2" s="1"/>
  <c r="I146" i="2"/>
  <c r="K145" i="2"/>
  <c r="J144" i="2"/>
  <c r="K144" i="2" s="1"/>
  <c r="I144" i="2"/>
  <c r="K143" i="2"/>
  <c r="K141" i="2"/>
  <c r="K140" i="2"/>
  <c r="K139" i="2"/>
  <c r="K138" i="2"/>
  <c r="J138" i="2"/>
  <c r="J150" i="2" s="1"/>
  <c r="I138" i="2"/>
  <c r="K137" i="2"/>
  <c r="K136" i="2"/>
  <c r="K135" i="2"/>
  <c r="J134" i="2"/>
  <c r="I134" i="2"/>
  <c r="K134" i="2" s="1"/>
  <c r="J127" i="2"/>
  <c r="K127" i="2" s="1"/>
  <c r="K124" i="2"/>
  <c r="J124" i="2"/>
  <c r="I124" i="2"/>
  <c r="I127" i="2" s="1"/>
  <c r="I168" i="2" s="1"/>
  <c r="K123" i="2"/>
  <c r="K122" i="2"/>
  <c r="J122" i="2"/>
  <c r="I122" i="2"/>
  <c r="K121" i="2"/>
  <c r="K120" i="2"/>
  <c r="K119" i="2"/>
  <c r="K118" i="2"/>
  <c r="K117" i="2"/>
  <c r="K116" i="2"/>
  <c r="J116" i="2"/>
  <c r="I116" i="2"/>
  <c r="K109" i="2"/>
  <c r="J108" i="2"/>
  <c r="K108" i="2" s="1"/>
  <c r="I108" i="2"/>
  <c r="K107" i="2"/>
  <c r="J106" i="2"/>
  <c r="K106" i="2" s="1"/>
  <c r="I106" i="2"/>
  <c r="K105" i="2"/>
  <c r="K104" i="2"/>
  <c r="K103" i="2"/>
  <c r="K102" i="2"/>
  <c r="K101" i="2"/>
  <c r="J100" i="2"/>
  <c r="K100" i="2" s="1"/>
  <c r="I100" i="2"/>
  <c r="I110" i="2" s="1"/>
  <c r="I167" i="2" s="1"/>
  <c r="K99" i="2"/>
  <c r="K98" i="2"/>
  <c r="K97" i="2"/>
  <c r="J96" i="2"/>
  <c r="K96" i="2" s="1"/>
  <c r="I96" i="2"/>
  <c r="K79" i="2"/>
  <c r="J78" i="2"/>
  <c r="J80" i="2" s="1"/>
  <c r="I78" i="2"/>
  <c r="K78" i="2" s="1"/>
  <c r="K73" i="2"/>
  <c r="J72" i="2"/>
  <c r="K72" i="2" s="1"/>
  <c r="I72" i="2"/>
  <c r="I74" i="2" s="1"/>
  <c r="K67" i="2"/>
  <c r="K66" i="2"/>
  <c r="J66" i="2"/>
  <c r="J68" i="2" s="1"/>
  <c r="I66" i="2"/>
  <c r="I68" i="2" s="1"/>
  <c r="J56" i="2"/>
  <c r="K55" i="2"/>
  <c r="K54" i="2" s="1"/>
  <c r="J54" i="2"/>
  <c r="I54" i="2"/>
  <c r="J53" i="2"/>
  <c r="I53" i="2"/>
  <c r="I56" i="2" s="1"/>
  <c r="J48" i="2"/>
  <c r="K47" i="2"/>
  <c r="J46" i="2"/>
  <c r="K46" i="2" s="1"/>
  <c r="I46" i="2"/>
  <c r="I48" i="2" s="1"/>
  <c r="K39" i="2"/>
  <c r="K38" i="2"/>
  <c r="J38" i="2"/>
  <c r="J40" i="2" s="1"/>
  <c r="I38" i="2"/>
  <c r="I40" i="2" s="1"/>
  <c r="J32" i="2"/>
  <c r="I32" i="2"/>
  <c r="K31" i="2"/>
  <c r="K32" i="2" s="1"/>
  <c r="I30" i="2"/>
  <c r="K22" i="2"/>
  <c r="K21" i="2"/>
  <c r="K23" i="2" s="1"/>
  <c r="J21" i="2"/>
  <c r="J23" i="2" s="1"/>
  <c r="I21" i="2"/>
  <c r="I23" i="2" s="1"/>
  <c r="J16" i="2"/>
  <c r="K15" i="2"/>
  <c r="J14" i="2"/>
  <c r="K14" i="2" s="1"/>
  <c r="I14" i="2"/>
  <c r="K13" i="2"/>
  <c r="J12" i="2"/>
  <c r="K12" i="2" s="1"/>
  <c r="I12" i="2"/>
  <c r="I16" i="2" s="1"/>
  <c r="K11" i="2"/>
  <c r="K10" i="2"/>
  <c r="K51" i="1"/>
  <c r="K47" i="1"/>
  <c r="I46" i="1"/>
  <c r="I50" i="1" s="1"/>
  <c r="I53" i="1" s="1"/>
  <c r="K41" i="1"/>
  <c r="I40" i="1"/>
  <c r="K40" i="1" s="1"/>
  <c r="K34" i="1"/>
  <c r="J34" i="1"/>
  <c r="J33" i="1"/>
  <c r="K33" i="1" s="1"/>
  <c r="K27" i="1"/>
  <c r="K26" i="1"/>
  <c r="I20" i="1"/>
  <c r="K20" i="1" s="1"/>
  <c r="J19" i="1"/>
  <c r="J50" i="1" s="1"/>
  <c r="K18" i="1"/>
  <c r="K12" i="1"/>
  <c r="J11" i="1"/>
  <c r="J49" i="1" s="1"/>
  <c r="I11" i="1"/>
  <c r="I49" i="1" s="1"/>
  <c r="I52" i="1" s="1"/>
  <c r="G13" i="3" l="1"/>
  <c r="F34" i="3"/>
  <c r="H13" i="3"/>
  <c r="G31" i="3"/>
  <c r="D104" i="3"/>
  <c r="F95" i="3"/>
  <c r="G77" i="3"/>
  <c r="F86" i="3"/>
  <c r="H17" i="3"/>
  <c r="G21" i="3"/>
  <c r="G26" i="3"/>
  <c r="H28" i="3"/>
  <c r="G29" i="3"/>
  <c r="H31" i="3"/>
  <c r="G32" i="3"/>
  <c r="G51" i="3"/>
  <c r="F54" i="3"/>
  <c r="H90" i="3"/>
  <c r="H96" i="3"/>
  <c r="F45" i="3"/>
  <c r="J169" i="2"/>
  <c r="I82" i="2"/>
  <c r="I83" i="2" s="1"/>
  <c r="K40" i="2"/>
  <c r="K56" i="2"/>
  <c r="I172" i="2"/>
  <c r="K16" i="2"/>
  <c r="K48" i="2"/>
  <c r="K68" i="2"/>
  <c r="I80" i="2"/>
  <c r="K80" i="2" s="1"/>
  <c r="J82" i="2"/>
  <c r="J110" i="2"/>
  <c r="I150" i="2"/>
  <c r="I169" i="2" s="1"/>
  <c r="J160" i="2"/>
  <c r="J74" i="2"/>
  <c r="K74" i="2" s="1"/>
  <c r="J168" i="2"/>
  <c r="K168" i="2" s="1"/>
  <c r="K53" i="2"/>
  <c r="J53" i="1"/>
  <c r="K53" i="1" s="1"/>
  <c r="K50" i="1"/>
  <c r="J52" i="1"/>
  <c r="K49" i="1"/>
  <c r="K11" i="1"/>
  <c r="K19" i="1"/>
  <c r="K46" i="1"/>
  <c r="H86" i="3" l="1"/>
  <c r="F85" i="3"/>
  <c r="G86" i="3"/>
  <c r="G95" i="3"/>
  <c r="H95" i="3"/>
  <c r="G34" i="3"/>
  <c r="H34" i="3"/>
  <c r="F35" i="3"/>
  <c r="G45" i="3"/>
  <c r="F44" i="3"/>
  <c r="H45" i="3"/>
  <c r="G54" i="3"/>
  <c r="H54" i="3"/>
  <c r="J83" i="2"/>
  <c r="K83" i="2" s="1"/>
  <c r="K82" i="2"/>
  <c r="K169" i="2"/>
  <c r="J167" i="2"/>
  <c r="K110" i="2"/>
  <c r="K150" i="2"/>
  <c r="J54" i="1"/>
  <c r="K54" i="1" s="1"/>
  <c r="K52" i="1"/>
  <c r="G44" i="3" l="1"/>
  <c r="H44" i="3"/>
  <c r="F104" i="3"/>
  <c r="H85" i="3"/>
  <c r="G85" i="3"/>
  <c r="H35" i="3"/>
  <c r="G35" i="3"/>
  <c r="J172" i="2"/>
  <c r="K172" i="2" s="1"/>
  <c r="K167" i="2"/>
  <c r="H104" i="3" l="1"/>
  <c r="G104" i="3"/>
</calcChain>
</file>

<file path=xl/sharedStrings.xml><?xml version="1.0" encoding="utf-8"?>
<sst xmlns="http://schemas.openxmlformats.org/spreadsheetml/2006/main" count="362" uniqueCount="158">
  <si>
    <t>PREGLED UKUPNIH PRIHODA I RASHODA PO IZVORIMA FINANCIRANJA</t>
  </si>
  <si>
    <t>Oznaka IF</t>
  </si>
  <si>
    <t>Naziv izvora financiranja</t>
  </si>
  <si>
    <t>Izvorni plan 2022.</t>
  </si>
  <si>
    <t>Ostvarenje/izvršenje 2022.</t>
  </si>
  <si>
    <t>Indeks</t>
  </si>
  <si>
    <t>4=3/2*100</t>
  </si>
  <si>
    <t>Opći prihodi i primci</t>
  </si>
  <si>
    <t>PRIHODI</t>
  </si>
  <si>
    <t>RASHODI</t>
  </si>
  <si>
    <t>Izvorni plan 2021.</t>
  </si>
  <si>
    <t>Vlastiti prihodi</t>
  </si>
  <si>
    <t>ODNOS</t>
  </si>
  <si>
    <t>Prihodi za posebne namjene</t>
  </si>
  <si>
    <t>Pomoći</t>
  </si>
  <si>
    <t>Donacije</t>
  </si>
  <si>
    <t>Prihodi od prodaje ili zamjene nefinancijske imovine</t>
  </si>
  <si>
    <t>Ukupno prihodi</t>
  </si>
  <si>
    <t>Ukupno rashodi</t>
  </si>
  <si>
    <t>Ukupno donos</t>
  </si>
  <si>
    <t>Razlika</t>
  </si>
  <si>
    <t>POSEBNI DIO</t>
  </si>
  <si>
    <t>POLUGODIŠNJI IZVJEŠTAJ O IZVRŠENJU FINANCIJSKOG PLANA ZA I.-VI. 2022.G.</t>
  </si>
  <si>
    <t>PO PROGRAMSKOJ, EKONOMSKOJ KLASIFIKACIJI I IZVORIMA FINANCIRANJA</t>
  </si>
  <si>
    <t>PRIHODI I PRIMICI</t>
  </si>
  <si>
    <t>Izvor financiranja 1 Opći prihodi i primici</t>
  </si>
  <si>
    <t>Račun prihoda/   primitaka</t>
  </si>
  <si>
    <t>Naziv računa</t>
  </si>
  <si>
    <t>Tekući plan 2022.</t>
  </si>
  <si>
    <t>Ostvarenje/izvršenje 1.-6. 2022.</t>
  </si>
  <si>
    <t>Prihodi od imovine</t>
  </si>
  <si>
    <t>Prihodi od financijske imovine</t>
  </si>
  <si>
    <t>Prihodi iz nadležnog proračuna i od HZZO-a temeljem ugovornih obveza</t>
  </si>
  <si>
    <t>Prihodi iz nadležog proračuna za financiranje rashoda poslovanja</t>
  </si>
  <si>
    <t>Kazne, upravne mjere i ostali prihodi</t>
  </si>
  <si>
    <t>Ostali prihodi</t>
  </si>
  <si>
    <t>UKUPNO izvor financiranja Opći prihodi i primici</t>
  </si>
  <si>
    <t>Izvor financiranja 3 Vlastiti prihodi</t>
  </si>
  <si>
    <t>Prihodi od prodaje proizvoda i robe te pruženih usluga, prihodi od donacija te povrati po protestiranim jamstvima</t>
  </si>
  <si>
    <t>Prihodi od prodaje proizvoda i robe te pruženih usluga</t>
  </si>
  <si>
    <t>UKUPNO izvor financiranja Vlastiti prihodi</t>
  </si>
  <si>
    <t>Izvor financiranja 4 Prihodi za posebne namjene</t>
  </si>
  <si>
    <t>Prihodi od upravnih i administrativnih pristojbi, pristojbi po posebnim propisima i naknada</t>
  </si>
  <si>
    <t>Prihodi po posebnim propisima</t>
  </si>
  <si>
    <t>UKUPNO izvor financiranja Prihodi za posebne namjene</t>
  </si>
  <si>
    <t>Izvor financiranja 5 Pomoći</t>
  </si>
  <si>
    <t>Pomoći iz inozemstva i od subjekata unutar općeg proračuna</t>
  </si>
  <si>
    <t>Pomoći proračunskim korisnicima iz proračuna koji im nije nadležan</t>
  </si>
  <si>
    <t>UKUPNO izvor financiranja Pomoći</t>
  </si>
  <si>
    <t>Izvor financiranja 6 Donacije</t>
  </si>
  <si>
    <t>Donacije od pravnih i fizičkih osoba izvan općeg proračuna</t>
  </si>
  <si>
    <t>UKUPNO izvor financiranja Donacije</t>
  </si>
  <si>
    <t>Izvor financiranja 7 Prihodi od prodaje ili zamjene nefinancijske imovine</t>
  </si>
  <si>
    <t>Prihodi od prodaje nefinancijske imovine</t>
  </si>
  <si>
    <t>Prihodi od prodaje proizvedene dugotrajne imovine</t>
  </si>
  <si>
    <t>Prihodi od prodaje građevinskih objekata</t>
  </si>
  <si>
    <t xml:space="preserve"> DONOS</t>
  </si>
  <si>
    <t>Izvor financiranja 93 Vlastiti prihodi</t>
  </si>
  <si>
    <t>Višak/manjak prihoda</t>
  </si>
  <si>
    <t>Višak prihoda poslovanja</t>
  </si>
  <si>
    <t>Izvor financiranja 95 Pomoći</t>
  </si>
  <si>
    <t>Izvor financiranja 96 Donacije</t>
  </si>
  <si>
    <t>Sveukupno prihodi</t>
  </si>
  <si>
    <t>Sveukupno prihodi + preneseni višak</t>
  </si>
  <si>
    <t>RASHODI I IZDACI</t>
  </si>
  <si>
    <t>A100605 Redovna djelatnost</t>
  </si>
  <si>
    <t>Račun rashoda/ 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</si>
  <si>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</si>
  <si>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</si>
  <si>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</si>
  <si>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</si>
  <si>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</si>
  <si>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</si>
  <si>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</si>
  <si>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</si>
  <si>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</si>
  <si>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</si>
  <si>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rashodi</t>
  </si>
  <si>
    <t>Ostali financijski rashodi</t>
  </si>
  <si>
    <t>Rashodi za nabavu proizvedene dugotrajne imovine</t>
  </si>
  <si>
    <t>Postrojenja i oprema</t>
  </si>
  <si>
    <t>Knjige, umjetnička djela i ostale izložbene vrijednosti</t>
  </si>
  <si>
    <t>Naknade troškova osobama izvan radnog odnosa</t>
  </si>
  <si>
    <t>Naknade građanima i kućanstvima</t>
  </si>
  <si>
    <t>Ostale naknade građanima i kućanstvima</t>
  </si>
  <si>
    <t xml:space="preserve">Sveukupno rashodi </t>
  </si>
  <si>
    <t>OPĆI DIO</t>
  </si>
  <si>
    <t>PO EKONOMSKOJ KLASIFIKACIJI</t>
  </si>
  <si>
    <t>RAČUN PRIHODA/PRIMITAKA</t>
  </si>
  <si>
    <t>NAZIV RAČUNA</t>
  </si>
  <si>
    <t>OSTVARENJE/IZVRŠENJE 1.-6. 2021.</t>
  </si>
  <si>
    <t>TEKUĆI PLAN 2022.</t>
  </si>
  <si>
    <t>OSTVARENJE/IZVRŠENJE 1.-6. 2022.</t>
  </si>
  <si>
    <t>INDEKS</t>
  </si>
  <si>
    <t>5=4/3*100</t>
  </si>
  <si>
    <t>6=4/2*100</t>
  </si>
  <si>
    <t>PRIHODI POSLOVANJA</t>
  </si>
  <si>
    <t>Prihodi iz inozemstva i od subjekata unutar općeg proračuna</t>
  </si>
  <si>
    <t>Pomoći od izvanproračunskih korisnika</t>
  </si>
  <si>
    <t>Prihodi od prodaje proizvoda i robe te pruženih usluga, prihodi od donacija i povrat donacija po protestiranim jamstvima</t>
  </si>
  <si>
    <t>Donacije od pravnih i fizičkih osoba izvan općeg proračuna i povrat donacija po protestiranim jamstvima</t>
  </si>
  <si>
    <t>Prihodi iz nadležnog proračuna za financiranje rashoda poslovanja</t>
  </si>
  <si>
    <t>PRIHODI OD PRODAJE NEFINANCIJSKE IMOVINE</t>
  </si>
  <si>
    <t>Vlastiti izvori</t>
  </si>
  <si>
    <t>Rezultat poslovanja</t>
  </si>
  <si>
    <t>Višak prihoda</t>
  </si>
  <si>
    <t>UKUPNO PRIHODI</t>
  </si>
  <si>
    <t>UKUPNO PRIHODI + VIŠAK KORIŠTEN ZA POKRIĆE RASHODA</t>
  </si>
  <si>
    <t>RAČUN RASHODA/IZDATAKA</t>
  </si>
  <si>
    <t>RASHODI POSLOVANJA</t>
  </si>
  <si>
    <t xml:space="preserve">Rashodi za zaposlene </t>
  </si>
  <si>
    <t xml:space="preserve">Plaće   </t>
  </si>
  <si>
    <t>Plaće za redovan rad</t>
  </si>
  <si>
    <t>Plaće za prekovremeni rad</t>
  </si>
  <si>
    <t>Doprinosi za obvezno zdravstveno osiguranje</t>
  </si>
  <si>
    <t>Doprinosi za obvezno osiguranje u slučaju nezaposlenosti</t>
  </si>
  <si>
    <t>Službena putovanja</t>
  </si>
  <si>
    <t>Naknade za prijevoz</t>
  </si>
  <si>
    <t>Stručno usavršavanje</t>
  </si>
  <si>
    <t>Ostale naknade troškova zaposlenima</t>
  </si>
  <si>
    <t xml:space="preserve">Rashodi za materijal i energiju </t>
  </si>
  <si>
    <t>Uredski materijal</t>
  </si>
  <si>
    <t>Materijal i sirovine</t>
  </si>
  <si>
    <t>Električna energija</t>
  </si>
  <si>
    <t>Materijal i dijelovi za tekuće i invvesticijsko održavanje</t>
  </si>
  <si>
    <t>Sitan inventar i auto gume</t>
  </si>
  <si>
    <t>Sl.rad.i zašt.odjeća i obuća</t>
  </si>
  <si>
    <t xml:space="preserve">Rashodi za usluge </t>
  </si>
  <si>
    <t>Usluge telefona,pošte i prijevoza</t>
  </si>
  <si>
    <t>Usluge tekućeg i investicijskog održavanja opreme</t>
  </si>
  <si>
    <t>Usluge promidžbe i informiranja</t>
  </si>
  <si>
    <t>Komunalne usluge</t>
  </si>
  <si>
    <t>Zakupnine i najamnine</t>
  </si>
  <si>
    <t>Zdravstene i veterinarske usluge</t>
  </si>
  <si>
    <t>Intelektualne i osobne usluge</t>
  </si>
  <si>
    <t>Računalne usluge</t>
  </si>
  <si>
    <t>Ostale usluge</t>
  </si>
  <si>
    <t>Premije osiguranja</t>
  </si>
  <si>
    <t>Reprezentacija</t>
  </si>
  <si>
    <t>Pristojbe i naknade</t>
  </si>
  <si>
    <t>Troškovi sudskih postupaka</t>
  </si>
  <si>
    <t xml:space="preserve">Ostali financijski rashodi </t>
  </si>
  <si>
    <t>Bankarske usluge i usluge platnog prometa</t>
  </si>
  <si>
    <t>Negativne tečajne razlike</t>
  </si>
  <si>
    <t>Zatezne kamate</t>
  </si>
  <si>
    <t>Ostale naknade građanima i kućanstvima iz proračuna</t>
  </si>
  <si>
    <t>Naknade građanima i kućanstvima u novcu</t>
  </si>
  <si>
    <t>Naknade građanima i kućanstvima u naravi</t>
  </si>
  <si>
    <t xml:space="preserve">Rashodi za nabavu proizvodne dugotrajne imovine </t>
  </si>
  <si>
    <t xml:space="preserve">Postrojenja i oprema </t>
  </si>
  <si>
    <t>Uredska oprema i namještaj</t>
  </si>
  <si>
    <t>Komunikacijska oprema</t>
  </si>
  <si>
    <t>Oprema za održavanje i zaštitu</t>
  </si>
  <si>
    <t>Sportska i glazbena oprema</t>
  </si>
  <si>
    <t>Ostala oprema</t>
  </si>
  <si>
    <t xml:space="preserve">Knjige, umjetnička djela </t>
  </si>
  <si>
    <t>Knjige</t>
  </si>
  <si>
    <t>UKUPNO 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</si>
</sst>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2"/>
      <color theme="4" tint="-0.249977111117893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theme="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3" fontId="2" fillId="0" borderId="9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" fontId="2" fillId="0" borderId="17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1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left" vertical="center"/>
    </xf>
    <xf numFmtId="4" fontId="2" fillId="0" borderId="19" xfId="0" applyNumberFormat="1" applyFont="1" applyBorder="1" applyAlignment="1">
      <alignment vertical="center" wrapText="1"/>
    </xf>
    <xf numFmtId="0" fontId="2" fillId="0" borderId="21" xfId="0" applyFont="1" applyBorder="1"/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2" fillId="0" borderId="22" xfId="0" applyFont="1" applyBorder="1"/>
    <xf numFmtId="4" fontId="2" fillId="0" borderId="22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3" fontId="2" fillId="0" borderId="17" xfId="0" applyNumberFormat="1" applyFont="1" applyBorder="1" applyAlignment="1">
      <alignment vertical="center" wrapText="1"/>
    </xf>
    <xf numFmtId="0" fontId="2" fillId="0" borderId="0" xfId="0" applyFont="1" applyBorder="1"/>
    <xf numFmtId="0" fontId="2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" fontId="3" fillId="3" borderId="2" xfId="0" applyNumberFormat="1" applyFont="1" applyFill="1" applyBorder="1"/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9" xfId="0" applyFont="1" applyFill="1" applyBorder="1" applyAlignment="1"/>
    <xf numFmtId="0" fontId="3" fillId="3" borderId="19" xfId="0" applyFont="1" applyFill="1" applyBorder="1" applyAlignment="1">
      <alignment horizontal="center"/>
    </xf>
    <xf numFmtId="4" fontId="3" fillId="3" borderId="19" xfId="0" applyNumberFormat="1" applyFont="1" applyFill="1" applyBorder="1"/>
    <xf numFmtId="4" fontId="3" fillId="3" borderId="19" xfId="0" applyNumberFormat="1" applyFont="1" applyFill="1" applyBorder="1" applyAlignment="1"/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4" fontId="3" fillId="3" borderId="22" xfId="0" applyNumberFormat="1" applyFont="1" applyFill="1" applyBorder="1"/>
    <xf numFmtId="0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3" fontId="3" fillId="2" borderId="0" xfId="0" applyNumberFormat="1" applyFont="1" applyFill="1" applyBorder="1"/>
    <xf numFmtId="0" fontId="3" fillId="2" borderId="0" xfId="0" applyNumberFormat="1" applyFont="1" applyFill="1" applyBorder="1" applyAlignment="1">
      <alignment horizontal="center" wrapText="1"/>
    </xf>
    <xf numFmtId="4" fontId="3" fillId="2" borderId="0" xfId="0" applyNumberFormat="1" applyFont="1" applyFill="1" applyBorder="1"/>
    <xf numFmtId="0" fontId="2" fillId="2" borderId="0" xfId="0" applyNumberFormat="1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4" fontId="3" fillId="0" borderId="19" xfId="0" applyNumberFormat="1" applyFont="1" applyBorder="1"/>
    <xf numFmtId="4" fontId="2" fillId="0" borderId="20" xfId="0" applyNumberFormat="1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" fontId="2" fillId="0" borderId="19" xfId="0" applyNumberFormat="1" applyFont="1" applyBorder="1"/>
    <xf numFmtId="4" fontId="2" fillId="0" borderId="6" xfId="0" applyNumberFormat="1" applyFont="1" applyBorder="1"/>
    <xf numFmtId="0" fontId="3" fillId="0" borderId="6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4" fontId="3" fillId="0" borderId="20" xfId="0" applyNumberFormat="1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4" fontId="3" fillId="0" borderId="22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/>
    <xf numFmtId="3" fontId="3" fillId="0" borderId="0" xfId="0" applyNumberFormat="1" applyFont="1" applyBorder="1"/>
    <xf numFmtId="0" fontId="1" fillId="0" borderId="0" xfId="0" applyFont="1" applyBorder="1" applyAlignment="1"/>
    <xf numFmtId="0" fontId="3" fillId="0" borderId="0" xfId="0" applyFont="1" applyBorder="1" applyAlignment="1"/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3" fontId="2" fillId="0" borderId="20" xfId="0" applyNumberFormat="1" applyFont="1" applyBorder="1"/>
    <xf numFmtId="0" fontId="1" fillId="0" borderId="23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3" fillId="0" borderId="20" xfId="0" applyNumberFormat="1" applyFont="1" applyBorder="1"/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3" fillId="0" borderId="9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/>
    </xf>
    <xf numFmtId="0" fontId="7" fillId="0" borderId="6" xfId="2" applyFont="1" applyFill="1" applyBorder="1" applyAlignment="1">
      <alignment horizontal="left" wrapText="1"/>
    </xf>
    <xf numFmtId="0" fontId="7" fillId="0" borderId="7" xfId="2" applyFont="1" applyFill="1" applyBorder="1" applyAlignment="1">
      <alignment horizontal="left" wrapText="1"/>
    </xf>
    <xf numFmtId="0" fontId="7" fillId="0" borderId="12" xfId="2" applyFont="1" applyFill="1" applyBorder="1" applyAlignment="1">
      <alignment horizontal="left" wrapText="1"/>
    </xf>
    <xf numFmtId="4" fontId="3" fillId="0" borderId="29" xfId="0" applyNumberFormat="1" applyFont="1" applyBorder="1"/>
    <xf numFmtId="0" fontId="2" fillId="0" borderId="28" xfId="0" applyFont="1" applyBorder="1" applyAlignment="1">
      <alignment horizontal="center"/>
    </xf>
    <xf numFmtId="4" fontId="2" fillId="0" borderId="29" xfId="0" applyNumberFormat="1" applyFont="1" applyBorder="1"/>
    <xf numFmtId="4" fontId="2" fillId="0" borderId="30" xfId="0" applyNumberFormat="1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0" fontId="3" fillId="2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" fontId="2" fillId="3" borderId="20" xfId="0" applyNumberFormat="1" applyFont="1" applyFill="1" applyBorder="1"/>
    <xf numFmtId="0" fontId="3" fillId="0" borderId="0" xfId="0" applyFont="1"/>
    <xf numFmtId="4" fontId="3" fillId="0" borderId="0" xfId="0" applyNumberFormat="1" applyFont="1"/>
    <xf numFmtId="4" fontId="2" fillId="0" borderId="0" xfId="0" applyNumberFormat="1" applyFont="1"/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5" borderId="28" xfId="0" applyFont="1" applyFill="1" applyBorder="1"/>
    <xf numFmtId="0" fontId="2" fillId="5" borderId="29" xfId="0" applyFont="1" applyFill="1" applyBorder="1" applyAlignment="1">
      <alignment horizontal="center"/>
    </xf>
    <xf numFmtId="0" fontId="2" fillId="5" borderId="29" xfId="0" applyNumberFormat="1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wrapText="1"/>
    </xf>
    <xf numFmtId="4" fontId="2" fillId="3" borderId="2" xfId="0" applyNumberFormat="1" applyFont="1" applyFill="1" applyBorder="1"/>
    <xf numFmtId="4" fontId="2" fillId="3" borderId="4" xfId="0" applyNumberFormat="1" applyFont="1" applyFill="1" applyBorder="1"/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left" wrapText="1"/>
    </xf>
    <xf numFmtId="4" fontId="2" fillId="3" borderId="19" xfId="0" applyNumberFormat="1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4" fontId="3" fillId="0" borderId="19" xfId="0" applyNumberFormat="1" applyFont="1" applyFill="1" applyBorder="1"/>
    <xf numFmtId="0" fontId="3" fillId="3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wrapText="1"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left"/>
    </xf>
    <xf numFmtId="4" fontId="3" fillId="6" borderId="19" xfId="0" applyNumberFormat="1" applyFont="1" applyFill="1" applyBorder="1"/>
    <xf numFmtId="0" fontId="3" fillId="3" borderId="19" xfId="0" applyFont="1" applyFill="1" applyBorder="1" applyAlignment="1">
      <alignment horizontal="left"/>
    </xf>
    <xf numFmtId="0" fontId="2" fillId="7" borderId="18" xfId="0" applyFont="1" applyFill="1" applyBorder="1"/>
    <xf numFmtId="0" fontId="8" fillId="7" borderId="19" xfId="0" applyFont="1" applyFill="1" applyBorder="1" applyAlignment="1">
      <alignment horizontal="center"/>
    </xf>
    <xf numFmtId="4" fontId="8" fillId="7" borderId="19" xfId="0" applyNumberFormat="1" applyFont="1" applyFill="1" applyBorder="1"/>
    <xf numFmtId="0" fontId="3" fillId="0" borderId="22" xfId="0" applyFont="1" applyBorder="1" applyAlignment="1">
      <alignment horizontal="center" wrapText="1"/>
    </xf>
    <xf numFmtId="0" fontId="3" fillId="4" borderId="32" xfId="0" applyFont="1" applyFill="1" applyBorder="1" applyAlignment="1">
      <alignment vertical="center" wrapText="1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vertical="center"/>
    </xf>
    <xf numFmtId="0" fontId="2" fillId="5" borderId="32" xfId="0" applyFont="1" applyFill="1" applyBorder="1"/>
    <xf numFmtId="0" fontId="2" fillId="5" borderId="33" xfId="0" applyFont="1" applyFill="1" applyBorder="1" applyAlignment="1">
      <alignment horizontal="center"/>
    </xf>
    <xf numFmtId="0" fontId="2" fillId="5" borderId="33" xfId="0" applyNumberFormat="1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3" fillId="5" borderId="32" xfId="0" applyFont="1" applyFill="1" applyBorder="1" applyAlignment="1">
      <alignment horizontal="center"/>
    </xf>
    <xf numFmtId="0" fontId="3" fillId="5" borderId="35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4" fontId="3" fillId="5" borderId="33" xfId="0" applyNumberFormat="1" applyFont="1" applyFill="1" applyBorder="1" applyAlignment="1">
      <alignment horizontal="right"/>
    </xf>
    <xf numFmtId="4" fontId="2" fillId="5" borderId="2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6" borderId="18" xfId="0" applyNumberFormat="1" applyFont="1" applyFill="1" applyBorder="1" applyAlignment="1">
      <alignment horizontal="center"/>
    </xf>
    <xf numFmtId="0" fontId="3" fillId="6" borderId="19" xfId="0" applyNumberFormat="1" applyFont="1" applyFill="1" applyBorder="1" applyAlignment="1">
      <alignment horizontal="center"/>
    </xf>
    <xf numFmtId="0" fontId="2" fillId="2" borderId="18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4" fontId="2" fillId="2" borderId="19" xfId="0" applyNumberFormat="1" applyFont="1" applyFill="1" applyBorder="1"/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3" fillId="3" borderId="19" xfId="0" applyNumberFormat="1" applyFont="1" applyFill="1" applyBorder="1" applyAlignment="1">
      <alignment horizontal="center"/>
    </xf>
    <xf numFmtId="0" fontId="3" fillId="6" borderId="19" xfId="0" applyNumberFormat="1" applyFont="1" applyFill="1" applyBorder="1" applyAlignment="1">
      <alignment horizontal="center" wrapText="1"/>
    </xf>
    <xf numFmtId="0" fontId="2" fillId="2" borderId="19" xfId="0" applyNumberFormat="1" applyFont="1" applyFill="1" applyBorder="1" applyAlignment="1">
      <alignment horizontal="center" wrapText="1"/>
    </xf>
    <xf numFmtId="3" fontId="2" fillId="2" borderId="19" xfId="0" applyNumberFormat="1" applyFont="1" applyFill="1" applyBorder="1" applyAlignment="1">
      <alignment horizontal="center"/>
    </xf>
    <xf numFmtId="4" fontId="3" fillId="6" borderId="19" xfId="0" applyNumberFormat="1" applyFont="1" applyFill="1" applyBorder="1" applyAlignment="1"/>
    <xf numFmtId="0" fontId="2" fillId="0" borderId="1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horizontal="center"/>
    </xf>
    <xf numFmtId="0" fontId="2" fillId="2" borderId="22" xfId="0" applyNumberFormat="1" applyFont="1" applyFill="1" applyBorder="1" applyAlignment="1">
      <alignment horizontal="center"/>
    </xf>
    <xf numFmtId="0" fontId="9" fillId="2" borderId="37" xfId="0" applyNumberFormat="1" applyFont="1" applyFill="1" applyBorder="1" applyAlignment="1">
      <alignment horizontal="center"/>
    </xf>
    <xf numFmtId="0" fontId="9" fillId="2" borderId="38" xfId="0" applyNumberFormat="1" applyFont="1" applyFill="1" applyBorder="1" applyAlignment="1">
      <alignment horizontal="center"/>
    </xf>
    <xf numFmtId="0" fontId="9" fillId="2" borderId="39" xfId="0" applyNumberFormat="1" applyFont="1" applyFill="1" applyBorder="1" applyAlignment="1">
      <alignment horizontal="center"/>
    </xf>
    <xf numFmtId="0" fontId="3" fillId="3" borderId="19" xfId="0" applyNumberFormat="1" applyFont="1" applyFill="1" applyBorder="1" applyAlignment="1">
      <alignment horizontal="center" wrapText="1" shrinkToFit="1"/>
    </xf>
    <xf numFmtId="49" fontId="3" fillId="6" borderId="19" xfId="0" applyNumberFormat="1" applyFont="1" applyFill="1" applyBorder="1" applyAlignment="1">
      <alignment horizontal="center" shrinkToFit="1"/>
    </xf>
    <xf numFmtId="49" fontId="2" fillId="2" borderId="19" xfId="0" applyNumberFormat="1" applyFont="1" applyFill="1" applyBorder="1" applyAlignment="1">
      <alignment horizontal="center" shrinkToFit="1"/>
    </xf>
    <xf numFmtId="0" fontId="2" fillId="7" borderId="37" xfId="0" applyNumberFormat="1" applyFont="1" applyFill="1" applyBorder="1" applyAlignment="1">
      <alignment horizontal="center"/>
    </xf>
    <xf numFmtId="0" fontId="8" fillId="7" borderId="40" xfId="0" quotePrefix="1" applyNumberFormat="1" applyFont="1" applyFill="1" applyBorder="1" applyAlignment="1">
      <alignment horizontal="center" vertical="center"/>
    </xf>
    <xf numFmtId="0" fontId="8" fillId="7" borderId="41" xfId="0" quotePrefix="1" applyNumberFormat="1" applyFont="1" applyFill="1" applyBorder="1" applyAlignment="1">
      <alignment horizontal="center" vertical="center"/>
    </xf>
    <xf numFmtId="4" fontId="8" fillId="7" borderId="41" xfId="0" applyNumberFormat="1" applyFont="1" applyFill="1" applyBorder="1" applyAlignment="1">
      <alignment vertical="center"/>
    </xf>
  </cellXfs>
  <cellStyles count="3">
    <cellStyle name="Normalno" xfId="0" builtinId="0"/>
    <cellStyle name="Obično_List5" xfId="2" xr:uid="{B76AD1AA-A555-496C-A950-BCCD4B48F4A3}"/>
    <cellStyle name="Obično_List7" xfId="1" xr:uid="{51002C9D-0711-4492-BF28-24B7EAEFC0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IZVJE&#352;&#262;E%20O%20IZVR&#352;ENJU%20PRORA&#268;UNA%201.1.2022.-30.06.2022.-%20PO%20RIZNI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AD%20BELI%20MANASTIR\IZVR&#352;ENJE%20PRORA&#268;UNA-%20IZVJE&#352;&#262;A\2021\12.21\IZVJE&#352;&#262;E%20O%20IZVR&#352;ENJU%20PRORA&#268;UNA%201.1.2021.-31.12.2021.-%20PO%20RIZNI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ješće rashodi- GRAD"/>
      <sheetName val=" izvješće prihodi-GRAD"/>
      <sheetName val="OPĆI DIO-EKONOMSKA KLASIF."/>
      <sheetName val="POSEBNI DIO PO IZVORIMA-UKUPNO "/>
      <sheetName val="OPĆI DIO-PO IZVORIMA"/>
      <sheetName val="OPĆI DIO"/>
    </sheetNames>
    <sheetDataSet>
      <sheetData sheetId="0"/>
      <sheetData sheetId="1"/>
      <sheetData sheetId="2"/>
      <sheetData sheetId="3">
        <row r="16">
          <cell r="I16">
            <v>1378550</v>
          </cell>
          <cell r="J16">
            <v>687635.89</v>
          </cell>
        </row>
        <row r="40">
          <cell r="J40">
            <v>5511640.1399999997</v>
          </cell>
        </row>
        <row r="48">
          <cell r="I48">
            <v>4000</v>
          </cell>
        </row>
        <row r="54">
          <cell r="I54">
            <v>588</v>
          </cell>
        </row>
        <row r="127">
          <cell r="J127">
            <v>60431.420000000006</v>
          </cell>
        </row>
        <row r="150">
          <cell r="J150">
            <v>5419936.1800000006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vješće rashodi- GRAD"/>
      <sheetName val=" izvješće prihodi-GRAD"/>
      <sheetName val="OPĆI DIO-EKONOMSKA KLASIF."/>
      <sheetName val="POSEBNI DIO-UKUPNO "/>
      <sheetName val="OPĆI DIO-PO IZVORIMA"/>
      <sheetName val="OPĆI DIO"/>
    </sheetNames>
    <sheetDataSet>
      <sheetData sheetId="0"/>
      <sheetData sheetId="1"/>
      <sheetData sheetId="2"/>
      <sheetData sheetId="3">
        <row r="25">
          <cell r="I25">
            <v>300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2466F-5029-4BE1-BB8A-D8001F65FA59}">
  <sheetPr>
    <pageSetUpPr fitToPage="1"/>
  </sheetPr>
  <dimension ref="A1:P104"/>
  <sheetViews>
    <sheetView topLeftCell="A94" zoomScaleNormal="100" workbookViewId="0">
      <selection activeCell="E60" sqref="E60"/>
    </sheetView>
  </sheetViews>
  <sheetFormatPr defaultRowHeight="15.75" x14ac:dyDescent="0.25"/>
  <cols>
    <col min="1" max="1" width="25.42578125" style="2" customWidth="1"/>
    <col min="2" max="2" width="9.140625" style="2"/>
    <col min="3" max="3" width="41.85546875" style="2" customWidth="1"/>
    <col min="4" max="4" width="16.140625" style="154" customWidth="1"/>
    <col min="5" max="5" width="21.140625" style="154" customWidth="1"/>
    <col min="6" max="6" width="15.7109375" style="154" customWidth="1"/>
    <col min="7" max="7" width="11.42578125" style="2" customWidth="1"/>
    <col min="8" max="8" width="12.42578125" style="2" customWidth="1"/>
    <col min="9" max="16384" width="9.140625" style="2"/>
  </cols>
  <sheetData>
    <row r="1" spans="1:13" x14ac:dyDescent="0.25">
      <c r="A1" s="152"/>
      <c r="B1" s="152"/>
      <c r="C1" s="152"/>
      <c r="D1" s="153"/>
      <c r="E1" s="153"/>
      <c r="F1" s="153"/>
      <c r="G1" s="152"/>
    </row>
    <row r="2" spans="1:13" x14ac:dyDescent="0.25">
      <c r="A2" s="78" t="s">
        <v>86</v>
      </c>
      <c r="B2" s="78"/>
      <c r="C2" s="78"/>
      <c r="D2" s="78"/>
      <c r="E2" s="78"/>
      <c r="F2" s="78"/>
      <c r="G2" s="78"/>
    </row>
    <row r="3" spans="1:13" x14ac:dyDescent="0.25">
      <c r="A3" s="78" t="s">
        <v>22</v>
      </c>
      <c r="B3" s="78"/>
      <c r="C3" s="78"/>
      <c r="D3" s="78"/>
      <c r="E3" s="78"/>
      <c r="F3" s="78"/>
      <c r="G3" s="78"/>
    </row>
    <row r="4" spans="1:13" x14ac:dyDescent="0.25">
      <c r="A4" s="78" t="s">
        <v>87</v>
      </c>
      <c r="B4" s="78"/>
      <c r="C4" s="78"/>
      <c r="D4" s="78"/>
      <c r="E4" s="78"/>
      <c r="F4" s="78"/>
      <c r="G4" s="78"/>
    </row>
    <row r="5" spans="1:13" x14ac:dyDescent="0.25">
      <c r="A5" s="152"/>
      <c r="B5" s="152"/>
      <c r="C5" s="152"/>
      <c r="D5" s="153"/>
      <c r="E5" s="153"/>
      <c r="F5" s="153"/>
      <c r="G5" s="152"/>
    </row>
    <row r="6" spans="1:13" x14ac:dyDescent="0.25">
      <c r="A6" s="152"/>
      <c r="B6" s="152"/>
      <c r="C6" s="152"/>
      <c r="D6" s="153"/>
      <c r="E6" s="153"/>
      <c r="F6" s="153"/>
      <c r="G6" s="152"/>
    </row>
    <row r="7" spans="1:13" x14ac:dyDescent="0.25">
      <c r="A7" s="152"/>
      <c r="B7" s="152"/>
      <c r="C7" s="152"/>
      <c r="D7" s="153"/>
      <c r="E7" s="153"/>
      <c r="F7" s="153"/>
      <c r="G7" s="152"/>
    </row>
    <row r="8" spans="1:13" x14ac:dyDescent="0.25">
      <c r="A8" s="1" t="s">
        <v>24</v>
      </c>
      <c r="B8" s="1"/>
      <c r="C8" s="1"/>
      <c r="D8" s="1"/>
      <c r="E8" s="1"/>
      <c r="F8" s="1"/>
      <c r="G8" s="1"/>
    </row>
    <row r="9" spans="1:13" x14ac:dyDescent="0.25">
      <c r="A9" s="152"/>
      <c r="B9" s="152"/>
      <c r="C9" s="152"/>
      <c r="D9" s="153"/>
      <c r="E9" s="153"/>
      <c r="F9" s="153"/>
      <c r="G9" s="152"/>
    </row>
    <row r="10" spans="1:13" ht="16.5" thickBot="1" x14ac:dyDescent="0.3"/>
    <row r="11" spans="1:13" ht="47.25" x14ac:dyDescent="0.25">
      <c r="A11" s="155" t="s">
        <v>88</v>
      </c>
      <c r="B11" s="156" t="s">
        <v>89</v>
      </c>
      <c r="C11" s="156"/>
      <c r="D11" s="157" t="s">
        <v>90</v>
      </c>
      <c r="E11" s="157" t="s">
        <v>91</v>
      </c>
      <c r="F11" s="157" t="s">
        <v>92</v>
      </c>
      <c r="G11" s="158" t="s">
        <v>93</v>
      </c>
      <c r="H11" s="158" t="s">
        <v>93</v>
      </c>
      <c r="I11" s="159"/>
      <c r="J11" s="159"/>
      <c r="K11" s="159"/>
      <c r="L11" s="159"/>
      <c r="M11" s="159"/>
    </row>
    <row r="12" spans="1:13" ht="16.5" thickBot="1" x14ac:dyDescent="0.3">
      <c r="A12" s="160"/>
      <c r="B12" s="161">
        <v>1</v>
      </c>
      <c r="C12" s="161"/>
      <c r="D12" s="162">
        <v>2</v>
      </c>
      <c r="E12" s="162">
        <v>3</v>
      </c>
      <c r="F12" s="162">
        <v>4</v>
      </c>
      <c r="G12" s="163" t="s">
        <v>94</v>
      </c>
      <c r="H12" s="163" t="s">
        <v>95</v>
      </c>
    </row>
    <row r="13" spans="1:13" ht="30" customHeight="1" x14ac:dyDescent="0.25">
      <c r="A13" s="164">
        <v>6</v>
      </c>
      <c r="B13" s="165" t="s">
        <v>96</v>
      </c>
      <c r="C13" s="165"/>
      <c r="D13" s="60">
        <f>D14+D21+D24+D17+D19</f>
        <v>6023078.9500000002</v>
      </c>
      <c r="E13" s="60">
        <f t="shared" ref="E13:F13" si="0">E14+E21+E24+E17+E19</f>
        <v>13263650</v>
      </c>
      <c r="F13" s="60">
        <f t="shared" si="0"/>
        <v>6238407.7599999998</v>
      </c>
      <c r="G13" s="166">
        <f>F13/E13*100</f>
        <v>47.033868957639861</v>
      </c>
      <c r="H13" s="167">
        <f>F13/D13*100</f>
        <v>103.57506205360298</v>
      </c>
    </row>
    <row r="14" spans="1:13" ht="30" customHeight="1" x14ac:dyDescent="0.25">
      <c r="A14" s="168">
        <v>63</v>
      </c>
      <c r="B14" s="169" t="s">
        <v>97</v>
      </c>
      <c r="C14" s="169"/>
      <c r="D14" s="65">
        <f>D16+D15</f>
        <v>5471331.2599999998</v>
      </c>
      <c r="E14" s="65">
        <f t="shared" ref="E14:F14" si="1">E16+E15</f>
        <v>11821100</v>
      </c>
      <c r="F14" s="65">
        <f t="shared" si="1"/>
        <v>5511640.1399999997</v>
      </c>
      <c r="G14" s="170">
        <f t="shared" ref="G14:G35" si="2">F14/E14*100</f>
        <v>46.625442133134811</v>
      </c>
      <c r="H14" s="151">
        <f t="shared" ref="H14:H35" si="3">F14/D14*100</f>
        <v>100.73672892545716</v>
      </c>
    </row>
    <row r="15" spans="1:13" ht="30" customHeight="1" x14ac:dyDescent="0.25">
      <c r="A15" s="171">
        <v>634</v>
      </c>
      <c r="B15" s="172" t="s">
        <v>98</v>
      </c>
      <c r="C15" s="172"/>
      <c r="D15" s="173">
        <v>87353.31</v>
      </c>
      <c r="E15" s="173">
        <v>0</v>
      </c>
      <c r="F15" s="173">
        <v>0</v>
      </c>
      <c r="G15" s="170" t="e">
        <f t="shared" si="2"/>
        <v>#DIV/0!</v>
      </c>
      <c r="H15" s="151">
        <f t="shared" si="3"/>
        <v>0</v>
      </c>
    </row>
    <row r="16" spans="1:13" ht="46.5" customHeight="1" x14ac:dyDescent="0.25">
      <c r="A16" s="171">
        <v>636</v>
      </c>
      <c r="B16" s="172" t="s">
        <v>47</v>
      </c>
      <c r="C16" s="172"/>
      <c r="D16" s="173">
        <v>5383977.9500000002</v>
      </c>
      <c r="E16" s="173">
        <v>11821100</v>
      </c>
      <c r="F16" s="173">
        <v>5511640.1399999997</v>
      </c>
      <c r="G16" s="170">
        <f t="shared" si="2"/>
        <v>46.625442133134811</v>
      </c>
      <c r="H16" s="151">
        <f t="shared" si="3"/>
        <v>102.37114994128088</v>
      </c>
    </row>
    <row r="17" spans="1:8" ht="30" customHeight="1" x14ac:dyDescent="0.25">
      <c r="A17" s="168">
        <v>64</v>
      </c>
      <c r="B17" s="169" t="s">
        <v>30</v>
      </c>
      <c r="C17" s="169"/>
      <c r="D17" s="65">
        <f>D18</f>
        <v>2.99</v>
      </c>
      <c r="E17" s="65">
        <f t="shared" ref="E17:F17" si="4">E18</f>
        <v>0</v>
      </c>
      <c r="F17" s="65">
        <f t="shared" si="4"/>
        <v>54.31</v>
      </c>
      <c r="G17" s="170" t="e">
        <f t="shared" si="2"/>
        <v>#DIV/0!</v>
      </c>
      <c r="H17" s="151">
        <f t="shared" si="3"/>
        <v>1816.3879598662206</v>
      </c>
    </row>
    <row r="18" spans="1:8" ht="30" customHeight="1" x14ac:dyDescent="0.25">
      <c r="A18" s="171">
        <v>641</v>
      </c>
      <c r="B18" s="172" t="s">
        <v>31</v>
      </c>
      <c r="C18" s="172"/>
      <c r="D18" s="173">
        <v>2.99</v>
      </c>
      <c r="E18" s="173">
        <v>0</v>
      </c>
      <c r="F18" s="173">
        <v>54.31</v>
      </c>
      <c r="G18" s="170" t="e">
        <f t="shared" si="2"/>
        <v>#DIV/0!</v>
      </c>
      <c r="H18" s="151">
        <f t="shared" si="3"/>
        <v>1816.3879598662206</v>
      </c>
    </row>
    <row r="19" spans="1:8" ht="30" customHeight="1" x14ac:dyDescent="0.25">
      <c r="A19" s="168">
        <v>65</v>
      </c>
      <c r="B19" s="174" t="s">
        <v>42</v>
      </c>
      <c r="C19" s="174"/>
      <c r="D19" s="65">
        <f t="shared" ref="D19" si="5">D20</f>
        <v>0</v>
      </c>
      <c r="E19" s="65">
        <v>0</v>
      </c>
      <c r="F19" s="65">
        <f>F20</f>
        <v>436</v>
      </c>
      <c r="G19" s="170" t="e">
        <f t="shared" si="2"/>
        <v>#DIV/0!</v>
      </c>
      <c r="H19" s="151" t="e">
        <f t="shared" si="3"/>
        <v>#DIV/0!</v>
      </c>
    </row>
    <row r="20" spans="1:8" ht="30" customHeight="1" x14ac:dyDescent="0.25">
      <c r="A20" s="171">
        <v>652</v>
      </c>
      <c r="B20" s="175" t="s">
        <v>43</v>
      </c>
      <c r="C20" s="175"/>
      <c r="D20" s="173">
        <v>0</v>
      </c>
      <c r="E20" s="173">
        <v>0</v>
      </c>
      <c r="F20" s="173">
        <v>436</v>
      </c>
      <c r="G20" s="170" t="e">
        <f t="shared" si="2"/>
        <v>#DIV/0!</v>
      </c>
      <c r="H20" s="151" t="e">
        <f t="shared" si="3"/>
        <v>#DIV/0!</v>
      </c>
    </row>
    <row r="21" spans="1:8" ht="30" customHeight="1" x14ac:dyDescent="0.25">
      <c r="A21" s="168">
        <v>66</v>
      </c>
      <c r="B21" s="174" t="s">
        <v>99</v>
      </c>
      <c r="C21" s="174"/>
      <c r="D21" s="65">
        <f t="shared" ref="D21" si="6">D22</f>
        <v>19028</v>
      </c>
      <c r="E21" s="65">
        <f t="shared" ref="E21:F21" si="7">SUM(E22:E23)</f>
        <v>64000</v>
      </c>
      <c r="F21" s="65">
        <f t="shared" si="7"/>
        <v>38904.490000000005</v>
      </c>
      <c r="G21" s="170">
        <f t="shared" si="2"/>
        <v>60.788265625000001</v>
      </c>
      <c r="H21" s="151">
        <f t="shared" si="3"/>
        <v>204.45916544040364</v>
      </c>
    </row>
    <row r="22" spans="1:8" ht="30" customHeight="1" x14ac:dyDescent="0.25">
      <c r="A22" s="171">
        <v>661</v>
      </c>
      <c r="B22" s="175" t="s">
        <v>39</v>
      </c>
      <c r="C22" s="175"/>
      <c r="D22" s="173">
        <v>19028</v>
      </c>
      <c r="E22" s="173">
        <v>60000</v>
      </c>
      <c r="F22" s="173">
        <v>28759.49</v>
      </c>
      <c r="G22" s="170">
        <f t="shared" si="2"/>
        <v>47.932483333333337</v>
      </c>
      <c r="H22" s="151">
        <f t="shared" si="3"/>
        <v>151.14299978978349</v>
      </c>
    </row>
    <row r="23" spans="1:8" ht="30" customHeight="1" x14ac:dyDescent="0.25">
      <c r="A23" s="171">
        <v>663</v>
      </c>
      <c r="B23" s="175" t="s">
        <v>100</v>
      </c>
      <c r="C23" s="175"/>
      <c r="D23" s="173">
        <v>0</v>
      </c>
      <c r="E23" s="173">
        <v>4000</v>
      </c>
      <c r="F23" s="173">
        <v>10145</v>
      </c>
      <c r="G23" s="170">
        <f t="shared" si="2"/>
        <v>253.625</v>
      </c>
      <c r="H23" s="151" t="e">
        <f t="shared" si="3"/>
        <v>#DIV/0!</v>
      </c>
    </row>
    <row r="24" spans="1:8" x14ac:dyDescent="0.25">
      <c r="A24" s="168">
        <v>67</v>
      </c>
      <c r="B24" s="169" t="s">
        <v>32</v>
      </c>
      <c r="C24" s="169"/>
      <c r="D24" s="65">
        <f>D25</f>
        <v>532716.69999999995</v>
      </c>
      <c r="E24" s="65">
        <f t="shared" ref="E24:F24" si="8">E25</f>
        <v>1378550</v>
      </c>
      <c r="F24" s="65">
        <f t="shared" si="8"/>
        <v>687372.82</v>
      </c>
      <c r="G24" s="170">
        <f t="shared" si="2"/>
        <v>49.862015886257296</v>
      </c>
      <c r="H24" s="151">
        <f t="shared" si="3"/>
        <v>129.03158845968224</v>
      </c>
    </row>
    <row r="25" spans="1:8" ht="36.75" customHeight="1" x14ac:dyDescent="0.25">
      <c r="A25" s="88">
        <v>671</v>
      </c>
      <c r="B25" s="176" t="s">
        <v>101</v>
      </c>
      <c r="C25" s="176"/>
      <c r="D25" s="90">
        <v>532716.69999999995</v>
      </c>
      <c r="E25" s="90">
        <v>1378550</v>
      </c>
      <c r="F25" s="90">
        <v>687372.82</v>
      </c>
      <c r="G25" s="170">
        <f t="shared" si="2"/>
        <v>49.862015886257296</v>
      </c>
      <c r="H25" s="151">
        <f t="shared" si="3"/>
        <v>129.03158845968224</v>
      </c>
    </row>
    <row r="26" spans="1:8" x14ac:dyDescent="0.25">
      <c r="A26" s="168">
        <v>68</v>
      </c>
      <c r="B26" s="169" t="s">
        <v>34</v>
      </c>
      <c r="C26" s="169"/>
      <c r="D26" s="65">
        <f>D27</f>
        <v>532716.69999999995</v>
      </c>
      <c r="E26" s="65">
        <f t="shared" ref="E26:F26" si="9">E27</f>
        <v>1378550</v>
      </c>
      <c r="F26" s="65">
        <f t="shared" si="9"/>
        <v>208.76</v>
      </c>
      <c r="G26" s="170">
        <f t="shared" si="2"/>
        <v>1.514344782561387E-2</v>
      </c>
      <c r="H26" s="151">
        <f t="shared" si="3"/>
        <v>3.9187808454287244E-2</v>
      </c>
    </row>
    <row r="27" spans="1:8" x14ac:dyDescent="0.25">
      <c r="A27" s="88">
        <v>683</v>
      </c>
      <c r="B27" s="176" t="s">
        <v>35</v>
      </c>
      <c r="C27" s="176"/>
      <c r="D27" s="90">
        <v>532716.69999999995</v>
      </c>
      <c r="E27" s="90">
        <v>1378550</v>
      </c>
      <c r="F27" s="90">
        <v>208.76</v>
      </c>
      <c r="G27" s="170">
        <f t="shared" si="2"/>
        <v>1.514344782561387E-2</v>
      </c>
      <c r="H27" s="151">
        <f t="shared" si="3"/>
        <v>3.9187808454287244E-2</v>
      </c>
    </row>
    <row r="28" spans="1:8" ht="31.5" customHeight="1" x14ac:dyDescent="0.25">
      <c r="A28" s="168">
        <v>7</v>
      </c>
      <c r="B28" s="169" t="s">
        <v>102</v>
      </c>
      <c r="C28" s="169"/>
      <c r="D28" s="65">
        <f>D29</f>
        <v>294</v>
      </c>
      <c r="E28" s="65">
        <f t="shared" ref="E28:F29" si="10">E29</f>
        <v>588</v>
      </c>
      <c r="F28" s="65">
        <f t="shared" si="10"/>
        <v>294</v>
      </c>
      <c r="G28" s="170">
        <f t="shared" si="2"/>
        <v>50</v>
      </c>
      <c r="H28" s="151">
        <f t="shared" si="3"/>
        <v>100</v>
      </c>
    </row>
    <row r="29" spans="1:8" x14ac:dyDescent="0.25">
      <c r="A29" s="177">
        <v>72</v>
      </c>
      <c r="B29" s="178" t="s">
        <v>54</v>
      </c>
      <c r="C29" s="178"/>
      <c r="D29" s="179">
        <f>D30</f>
        <v>294</v>
      </c>
      <c r="E29" s="179">
        <f t="shared" si="10"/>
        <v>588</v>
      </c>
      <c r="F29" s="179">
        <f t="shared" si="10"/>
        <v>294</v>
      </c>
      <c r="G29" s="170">
        <f t="shared" si="2"/>
        <v>50</v>
      </c>
      <c r="H29" s="151">
        <f t="shared" si="3"/>
        <v>100</v>
      </c>
    </row>
    <row r="30" spans="1:8" x14ac:dyDescent="0.25">
      <c r="A30" s="88">
        <v>721</v>
      </c>
      <c r="B30" s="89" t="s">
        <v>55</v>
      </c>
      <c r="C30" s="89"/>
      <c r="D30" s="90">
        <v>294</v>
      </c>
      <c r="E30" s="90">
        <v>588</v>
      </c>
      <c r="F30" s="90">
        <v>294</v>
      </c>
      <c r="G30" s="170">
        <f t="shared" si="2"/>
        <v>50</v>
      </c>
      <c r="H30" s="151">
        <f t="shared" si="3"/>
        <v>100</v>
      </c>
    </row>
    <row r="31" spans="1:8" x14ac:dyDescent="0.25">
      <c r="A31" s="168">
        <v>9</v>
      </c>
      <c r="B31" s="180" t="s">
        <v>103</v>
      </c>
      <c r="C31" s="180"/>
      <c r="D31" s="65">
        <f>D32</f>
        <v>675664.11</v>
      </c>
      <c r="E31" s="65">
        <f t="shared" ref="E31:F32" si="11">E32</f>
        <v>328911</v>
      </c>
      <c r="F31" s="65">
        <f t="shared" si="11"/>
        <v>190402.06</v>
      </c>
      <c r="G31" s="170">
        <f t="shared" si="2"/>
        <v>57.888626406535501</v>
      </c>
      <c r="H31" s="151">
        <f t="shared" si="3"/>
        <v>28.179987242477626</v>
      </c>
    </row>
    <row r="32" spans="1:8" x14ac:dyDescent="0.25">
      <c r="A32" s="177">
        <v>92</v>
      </c>
      <c r="B32" s="178" t="s">
        <v>104</v>
      </c>
      <c r="C32" s="178"/>
      <c r="D32" s="179">
        <f>D33</f>
        <v>675664.11</v>
      </c>
      <c r="E32" s="179">
        <f t="shared" si="11"/>
        <v>328911</v>
      </c>
      <c r="F32" s="179">
        <f t="shared" si="11"/>
        <v>190402.06</v>
      </c>
      <c r="G32" s="170">
        <f t="shared" si="2"/>
        <v>57.888626406535501</v>
      </c>
      <c r="H32" s="151">
        <f t="shared" si="3"/>
        <v>28.179987242477626</v>
      </c>
    </row>
    <row r="33" spans="1:16" x14ac:dyDescent="0.25">
      <c r="A33" s="88">
        <v>922</v>
      </c>
      <c r="B33" s="89" t="s">
        <v>105</v>
      </c>
      <c r="C33" s="89"/>
      <c r="D33" s="90">
        <v>675664.11</v>
      </c>
      <c r="E33" s="90">
        <v>328911</v>
      </c>
      <c r="F33" s="90">
        <v>190402.06</v>
      </c>
      <c r="G33" s="170">
        <f t="shared" si="2"/>
        <v>57.888626406535501</v>
      </c>
      <c r="H33" s="151">
        <f t="shared" si="3"/>
        <v>28.179987242477626</v>
      </c>
    </row>
    <row r="34" spans="1:16" ht="24.95" customHeight="1" x14ac:dyDescent="0.25">
      <c r="A34" s="181"/>
      <c r="B34" s="182" t="s">
        <v>106</v>
      </c>
      <c r="C34" s="182"/>
      <c r="D34" s="183">
        <f>D13+D28</f>
        <v>6023372.9500000002</v>
      </c>
      <c r="E34" s="183">
        <f>E13+E28</f>
        <v>13264238</v>
      </c>
      <c r="F34" s="183">
        <f>F13+F28</f>
        <v>6238701.7599999998</v>
      </c>
      <c r="G34" s="170">
        <f t="shared" si="2"/>
        <v>47.034000445408168</v>
      </c>
      <c r="H34" s="151">
        <f t="shared" si="3"/>
        <v>103.57488755531898</v>
      </c>
    </row>
    <row r="35" spans="1:16" ht="33.75" customHeight="1" thickBot="1" x14ac:dyDescent="0.3">
      <c r="A35" s="44"/>
      <c r="B35" s="184" t="s">
        <v>107</v>
      </c>
      <c r="C35" s="184"/>
      <c r="D35" s="101">
        <f>D34+D31</f>
        <v>6699037.0600000005</v>
      </c>
      <c r="E35" s="101">
        <f t="shared" ref="E35:F35" si="12">E34+E31</f>
        <v>13593149</v>
      </c>
      <c r="F35" s="101">
        <f t="shared" si="12"/>
        <v>6429103.8199999994</v>
      </c>
      <c r="G35" s="170">
        <f t="shared" si="2"/>
        <v>47.296647892258079</v>
      </c>
      <c r="H35" s="151">
        <f t="shared" si="3"/>
        <v>95.970566551844072</v>
      </c>
      <c r="N35" s="56"/>
      <c r="O35" s="70"/>
      <c r="P35" s="70"/>
    </row>
    <row r="36" spans="1:16" ht="24.95" customHeight="1" x14ac:dyDescent="0.25">
      <c r="N36" s="56"/>
      <c r="O36" s="70"/>
      <c r="P36" s="70"/>
    </row>
    <row r="37" spans="1:16" ht="24.95" customHeight="1" x14ac:dyDescent="0.25">
      <c r="N37" s="56"/>
      <c r="O37" s="56"/>
      <c r="P37" s="56"/>
    </row>
    <row r="38" spans="1:16" ht="24.95" customHeight="1" x14ac:dyDescent="0.25">
      <c r="N38" s="56"/>
      <c r="O38" s="56"/>
      <c r="P38" s="56"/>
    </row>
    <row r="39" spans="1:16" ht="24.95" customHeight="1" x14ac:dyDescent="0.25">
      <c r="A39" s="1" t="s">
        <v>64</v>
      </c>
      <c r="B39" s="1"/>
      <c r="C39" s="1"/>
      <c r="D39" s="1"/>
      <c r="E39" s="1"/>
      <c r="F39" s="1"/>
      <c r="G39" s="1"/>
    </row>
    <row r="40" spans="1:16" ht="24.95" customHeight="1" x14ac:dyDescent="0.25"/>
    <row r="41" spans="1:16" ht="24.95" customHeight="1" thickBot="1" x14ac:dyDescent="0.3"/>
    <row r="42" spans="1:16" ht="24.95" customHeight="1" thickBot="1" x14ac:dyDescent="0.3">
      <c r="A42" s="185" t="s">
        <v>108</v>
      </c>
      <c r="B42" s="186" t="s">
        <v>89</v>
      </c>
      <c r="C42" s="186"/>
      <c r="D42" s="157" t="s">
        <v>90</v>
      </c>
      <c r="E42" s="157" t="s">
        <v>91</v>
      </c>
      <c r="F42" s="157" t="s">
        <v>92</v>
      </c>
      <c r="G42" s="187" t="s">
        <v>93</v>
      </c>
      <c r="H42" s="187" t="s">
        <v>93</v>
      </c>
    </row>
    <row r="43" spans="1:16" ht="24.95" customHeight="1" thickBot="1" x14ac:dyDescent="0.3">
      <c r="A43" s="188"/>
      <c r="B43" s="189">
        <v>1</v>
      </c>
      <c r="C43" s="189"/>
      <c r="D43" s="190">
        <v>2</v>
      </c>
      <c r="E43" s="190">
        <v>3</v>
      </c>
      <c r="F43" s="190">
        <v>4</v>
      </c>
      <c r="G43" s="191" t="s">
        <v>94</v>
      </c>
      <c r="H43" s="191" t="s">
        <v>95</v>
      </c>
    </row>
    <row r="44" spans="1:16" ht="24.95" customHeight="1" thickBot="1" x14ac:dyDescent="0.3">
      <c r="A44" s="192">
        <v>3</v>
      </c>
      <c r="B44" s="193" t="s">
        <v>109</v>
      </c>
      <c r="C44" s="194"/>
      <c r="D44" s="195">
        <f>D45+D54+D85+D90</f>
        <v>6375462.5300000003</v>
      </c>
      <c r="E44" s="195">
        <f t="shared" ref="E44:F44" si="13">E45+E54+E85+E90</f>
        <v>13283000</v>
      </c>
      <c r="F44" s="195">
        <f t="shared" si="13"/>
        <v>6256007.8799999999</v>
      </c>
      <c r="G44" s="196">
        <f>F44/E44</f>
        <v>0.47097853496950987</v>
      </c>
      <c r="H44" s="196">
        <f>F44/D44</f>
        <v>0.98126337509821415</v>
      </c>
    </row>
    <row r="45" spans="1:16" ht="24.95" customHeight="1" thickBot="1" x14ac:dyDescent="0.3">
      <c r="A45" s="197">
        <v>31</v>
      </c>
      <c r="B45" s="198" t="s">
        <v>110</v>
      </c>
      <c r="C45" s="198"/>
      <c r="D45" s="60">
        <f>D46+D49+D51</f>
        <v>5486854.9700000007</v>
      </c>
      <c r="E45" s="60">
        <f t="shared" ref="E45:F45" si="14">E46+E49+E51</f>
        <v>11659700</v>
      </c>
      <c r="F45" s="60">
        <f t="shared" si="14"/>
        <v>5337999.5600000005</v>
      </c>
      <c r="G45" s="196">
        <f t="shared" ref="G45:G93" si="15">F45/E45</f>
        <v>0.45781620110294435</v>
      </c>
      <c r="H45" s="196">
        <f t="shared" ref="H45:H93" si="16">F45/D45</f>
        <v>0.97287054044368149</v>
      </c>
    </row>
    <row r="46" spans="1:16" ht="24.95" customHeight="1" thickBot="1" x14ac:dyDescent="0.3">
      <c r="A46" s="199">
        <v>311</v>
      </c>
      <c r="B46" s="200" t="s">
        <v>111</v>
      </c>
      <c r="C46" s="200"/>
      <c r="D46" s="179">
        <f>SUM(D47:D48)</f>
        <v>4547854.08</v>
      </c>
      <c r="E46" s="179">
        <v>9695000</v>
      </c>
      <c r="F46" s="179">
        <f>SUM(F47:F48)</f>
        <v>4453383.51</v>
      </c>
      <c r="G46" s="196">
        <f t="shared" si="15"/>
        <v>0.45934847962867453</v>
      </c>
      <c r="H46" s="196">
        <f t="shared" si="16"/>
        <v>0.97922744038436693</v>
      </c>
    </row>
    <row r="47" spans="1:16" ht="24.95" customHeight="1" thickBot="1" x14ac:dyDescent="0.3">
      <c r="A47" s="201">
        <v>3111</v>
      </c>
      <c r="B47" s="202" t="s">
        <v>112</v>
      </c>
      <c r="C47" s="202"/>
      <c r="D47" s="203">
        <v>4517894.91</v>
      </c>
      <c r="E47" s="203"/>
      <c r="F47" s="203">
        <v>4386420.3</v>
      </c>
      <c r="G47" s="196" t="e">
        <f t="shared" si="15"/>
        <v>#DIV/0!</v>
      </c>
      <c r="H47" s="196">
        <f t="shared" si="16"/>
        <v>0.97089914382271447</v>
      </c>
    </row>
    <row r="48" spans="1:16" ht="24.95" customHeight="1" thickBot="1" x14ac:dyDescent="0.3">
      <c r="A48" s="201">
        <v>3113</v>
      </c>
      <c r="B48" s="202" t="s">
        <v>113</v>
      </c>
      <c r="C48" s="202"/>
      <c r="D48" s="203">
        <v>29959.17</v>
      </c>
      <c r="E48" s="203"/>
      <c r="F48" s="203">
        <v>66963.210000000006</v>
      </c>
      <c r="G48" s="196" t="e">
        <f t="shared" si="15"/>
        <v>#DIV/0!</v>
      </c>
      <c r="H48" s="196">
        <f t="shared" si="16"/>
        <v>2.2351490378405012</v>
      </c>
    </row>
    <row r="49" spans="1:8" ht="24.95" customHeight="1" thickBot="1" x14ac:dyDescent="0.3">
      <c r="A49" s="199">
        <v>312</v>
      </c>
      <c r="B49" s="200" t="s">
        <v>69</v>
      </c>
      <c r="C49" s="200"/>
      <c r="D49" s="179">
        <f>D50</f>
        <v>199224.73</v>
      </c>
      <c r="E49" s="179">
        <v>432000</v>
      </c>
      <c r="F49" s="179">
        <f t="shared" ref="F49" si="17">F50</f>
        <v>150630.60999999999</v>
      </c>
      <c r="G49" s="196">
        <f t="shared" si="15"/>
        <v>0.34868196759259257</v>
      </c>
      <c r="H49" s="196">
        <f t="shared" si="16"/>
        <v>0.75608389580952118</v>
      </c>
    </row>
    <row r="50" spans="1:8" ht="24.95" customHeight="1" thickBot="1" x14ac:dyDescent="0.3">
      <c r="A50" s="204">
        <v>3121</v>
      </c>
      <c r="B50" s="205" t="s">
        <v>69</v>
      </c>
      <c r="C50" s="205"/>
      <c r="D50" s="203">
        <v>199224.73</v>
      </c>
      <c r="E50" s="203"/>
      <c r="F50" s="203">
        <v>150630.60999999999</v>
      </c>
      <c r="G50" s="196" t="e">
        <f t="shared" si="15"/>
        <v>#DIV/0!</v>
      </c>
      <c r="H50" s="196">
        <f t="shared" si="16"/>
        <v>0.75608389580952118</v>
      </c>
    </row>
    <row r="51" spans="1:8" ht="24.95" customHeight="1" thickBot="1" x14ac:dyDescent="0.3">
      <c r="A51" s="199">
        <v>313</v>
      </c>
      <c r="B51" s="200" t="s">
        <v>70</v>
      </c>
      <c r="C51" s="200"/>
      <c r="D51" s="179">
        <f>D52+D53</f>
        <v>739776.15999999992</v>
      </c>
      <c r="E51" s="179">
        <v>1532700</v>
      </c>
      <c r="F51" s="179">
        <f>F52+F53</f>
        <v>733985.44000000006</v>
      </c>
      <c r="G51" s="196">
        <f t="shared" si="15"/>
        <v>0.47888395641678089</v>
      </c>
      <c r="H51" s="196">
        <f t="shared" si="16"/>
        <v>0.99217233493980139</v>
      </c>
    </row>
    <row r="52" spans="1:8" ht="24.95" customHeight="1" thickBot="1" x14ac:dyDescent="0.3">
      <c r="A52" s="201">
        <v>3232</v>
      </c>
      <c r="B52" s="202" t="s">
        <v>114</v>
      </c>
      <c r="C52" s="202"/>
      <c r="D52" s="203">
        <v>736972.46</v>
      </c>
      <c r="E52" s="203"/>
      <c r="F52" s="203">
        <v>733398.55</v>
      </c>
      <c r="G52" s="196" t="e">
        <f t="shared" si="15"/>
        <v>#DIV/0!</v>
      </c>
      <c r="H52" s="196">
        <f t="shared" si="16"/>
        <v>0.99515055148736509</v>
      </c>
    </row>
    <row r="53" spans="1:8" ht="24.95" customHeight="1" thickBot="1" x14ac:dyDescent="0.3">
      <c r="A53" s="201">
        <v>3233</v>
      </c>
      <c r="B53" s="202" t="s">
        <v>115</v>
      </c>
      <c r="C53" s="202"/>
      <c r="D53" s="203">
        <v>2803.7</v>
      </c>
      <c r="E53" s="203"/>
      <c r="F53" s="203">
        <v>586.89</v>
      </c>
      <c r="G53" s="196" t="e">
        <f t="shared" si="15"/>
        <v>#DIV/0!</v>
      </c>
      <c r="H53" s="196">
        <f t="shared" si="16"/>
        <v>0.20932696080179763</v>
      </c>
    </row>
    <row r="54" spans="1:8" ht="24.95" customHeight="1" thickBot="1" x14ac:dyDescent="0.3">
      <c r="A54" s="206">
        <v>32</v>
      </c>
      <c r="B54" s="207" t="s">
        <v>71</v>
      </c>
      <c r="C54" s="207"/>
      <c r="D54" s="65">
        <f>D55+D60+D67+D77+D79</f>
        <v>809172.17999999993</v>
      </c>
      <c r="E54" s="65">
        <f t="shared" ref="E54:F54" si="18">E55+E60+E67+E77+E79</f>
        <v>1518300</v>
      </c>
      <c r="F54" s="65">
        <f t="shared" si="18"/>
        <v>873811.64</v>
      </c>
      <c r="G54" s="196">
        <f t="shared" si="15"/>
        <v>0.57551975235460717</v>
      </c>
      <c r="H54" s="196">
        <f t="shared" si="16"/>
        <v>1.0798834433482378</v>
      </c>
    </row>
    <row r="55" spans="1:8" ht="24.95" customHeight="1" thickBot="1" x14ac:dyDescent="0.3">
      <c r="A55" s="199">
        <v>321</v>
      </c>
      <c r="B55" s="208" t="s">
        <v>72</v>
      </c>
      <c r="C55" s="208"/>
      <c r="D55" s="179">
        <f>SUM(D56:D59)</f>
        <v>143831.99</v>
      </c>
      <c r="E55" s="179">
        <v>374000</v>
      </c>
      <c r="F55" s="179">
        <f t="shared" ref="F55" si="19">SUM(F56:F59)</f>
        <v>257466.51</v>
      </c>
      <c r="G55" s="196">
        <f t="shared" si="15"/>
        <v>0.68841312834224599</v>
      </c>
      <c r="H55" s="196">
        <f t="shared" si="16"/>
        <v>1.7900503914323929</v>
      </c>
    </row>
    <row r="56" spans="1:8" ht="24.95" customHeight="1" thickBot="1" x14ac:dyDescent="0.3">
      <c r="A56" s="201">
        <v>3211</v>
      </c>
      <c r="B56" s="209" t="s">
        <v>116</v>
      </c>
      <c r="C56" s="209"/>
      <c r="D56" s="90">
        <v>7686.91</v>
      </c>
      <c r="E56" s="90"/>
      <c r="F56" s="90">
        <v>27644.38</v>
      </c>
      <c r="G56" s="196" t="e">
        <f t="shared" si="15"/>
        <v>#DIV/0!</v>
      </c>
      <c r="H56" s="196">
        <f t="shared" si="16"/>
        <v>3.596292918741081</v>
      </c>
    </row>
    <row r="57" spans="1:8" ht="24.95" customHeight="1" thickBot="1" x14ac:dyDescent="0.3">
      <c r="A57" s="201">
        <v>3212</v>
      </c>
      <c r="B57" s="209" t="s">
        <v>117</v>
      </c>
      <c r="C57" s="209"/>
      <c r="D57" s="90">
        <v>133719.22</v>
      </c>
      <c r="E57" s="90"/>
      <c r="F57" s="90">
        <v>190131.53</v>
      </c>
      <c r="G57" s="196" t="e">
        <f t="shared" si="15"/>
        <v>#DIV/0!</v>
      </c>
      <c r="H57" s="196">
        <f t="shared" si="16"/>
        <v>1.4218713659861313</v>
      </c>
    </row>
    <row r="58" spans="1:8" ht="24.95" customHeight="1" thickBot="1" x14ac:dyDescent="0.3">
      <c r="A58" s="201">
        <v>3213</v>
      </c>
      <c r="B58" s="209" t="s">
        <v>118</v>
      </c>
      <c r="C58" s="209"/>
      <c r="D58" s="90">
        <v>2220</v>
      </c>
      <c r="E58" s="90"/>
      <c r="F58" s="90">
        <v>38218.82</v>
      </c>
      <c r="G58" s="196" t="e">
        <f t="shared" si="15"/>
        <v>#DIV/0!</v>
      </c>
      <c r="H58" s="196">
        <f t="shared" si="16"/>
        <v>17.215684684684685</v>
      </c>
    </row>
    <row r="59" spans="1:8" ht="24.95" customHeight="1" thickBot="1" x14ac:dyDescent="0.3">
      <c r="A59" s="201">
        <v>3214</v>
      </c>
      <c r="B59" s="209" t="s">
        <v>119</v>
      </c>
      <c r="C59" s="209"/>
      <c r="D59" s="90">
        <v>205.86</v>
      </c>
      <c r="E59" s="90"/>
      <c r="F59" s="90">
        <v>1471.78</v>
      </c>
      <c r="G59" s="196" t="e">
        <f t="shared" si="15"/>
        <v>#DIV/0!</v>
      </c>
      <c r="H59" s="196">
        <f t="shared" si="16"/>
        <v>7.1494219372388992</v>
      </c>
    </row>
    <row r="60" spans="1:8" ht="24.95" customHeight="1" thickBot="1" x14ac:dyDescent="0.3">
      <c r="A60" s="199">
        <v>322</v>
      </c>
      <c r="B60" s="208" t="s">
        <v>120</v>
      </c>
      <c r="C60" s="208"/>
      <c r="D60" s="179">
        <f>SUM(D61:D66)</f>
        <v>273743.47000000003</v>
      </c>
      <c r="E60" s="179">
        <v>519000</v>
      </c>
      <c r="F60" s="179">
        <f t="shared" ref="F60" si="20">SUM(F61:F66)</f>
        <v>286196.71000000002</v>
      </c>
      <c r="G60" s="196">
        <f t="shared" si="15"/>
        <v>0.55143874759152223</v>
      </c>
      <c r="H60" s="196">
        <f t="shared" si="16"/>
        <v>1.0454923728408936</v>
      </c>
    </row>
    <row r="61" spans="1:8" ht="24.95" customHeight="1" thickBot="1" x14ac:dyDescent="0.3">
      <c r="A61" s="201">
        <v>3221</v>
      </c>
      <c r="B61" s="209" t="s">
        <v>121</v>
      </c>
      <c r="C61" s="209"/>
      <c r="D61" s="90">
        <v>38182.379999999997</v>
      </c>
      <c r="E61" s="90"/>
      <c r="F61" s="90">
        <v>39501.589999999997</v>
      </c>
      <c r="G61" s="196" t="e">
        <f t="shared" si="15"/>
        <v>#DIV/0!</v>
      </c>
      <c r="H61" s="196">
        <f t="shared" si="16"/>
        <v>1.0345502297132865</v>
      </c>
    </row>
    <row r="62" spans="1:8" ht="24.95" customHeight="1" thickBot="1" x14ac:dyDescent="0.3">
      <c r="A62" s="201">
        <v>3222</v>
      </c>
      <c r="B62" s="209" t="s">
        <v>122</v>
      </c>
      <c r="C62" s="209"/>
      <c r="D62" s="90">
        <v>15154.16</v>
      </c>
      <c r="E62" s="90"/>
      <c r="F62" s="90">
        <v>17526.669999999998</v>
      </c>
      <c r="G62" s="196" t="e">
        <f t="shared" si="15"/>
        <v>#DIV/0!</v>
      </c>
      <c r="H62" s="196">
        <f t="shared" si="16"/>
        <v>1.1565583311777095</v>
      </c>
    </row>
    <row r="63" spans="1:8" ht="24.95" customHeight="1" thickBot="1" x14ac:dyDescent="0.3">
      <c r="A63" s="201">
        <v>3223</v>
      </c>
      <c r="B63" s="209" t="s">
        <v>123</v>
      </c>
      <c r="C63" s="209"/>
      <c r="D63" s="90">
        <v>200729.16</v>
      </c>
      <c r="E63" s="90"/>
      <c r="F63" s="90">
        <v>218605.94</v>
      </c>
      <c r="G63" s="196" t="e">
        <f t="shared" si="15"/>
        <v>#DIV/0!</v>
      </c>
      <c r="H63" s="196">
        <f t="shared" si="16"/>
        <v>1.0890592079396935</v>
      </c>
    </row>
    <row r="64" spans="1:8" ht="36.75" customHeight="1" thickBot="1" x14ac:dyDescent="0.3">
      <c r="A64" s="201">
        <v>3224</v>
      </c>
      <c r="B64" s="209" t="s">
        <v>124</v>
      </c>
      <c r="C64" s="209"/>
      <c r="D64" s="90">
        <v>3618.78</v>
      </c>
      <c r="E64" s="90"/>
      <c r="F64" s="90">
        <v>6672.57</v>
      </c>
      <c r="G64" s="196" t="e">
        <f t="shared" si="15"/>
        <v>#DIV/0!</v>
      </c>
      <c r="H64" s="196">
        <f t="shared" si="16"/>
        <v>1.8438727969094555</v>
      </c>
    </row>
    <row r="65" spans="1:8" ht="24.95" customHeight="1" thickBot="1" x14ac:dyDescent="0.3">
      <c r="A65" s="201">
        <v>3225</v>
      </c>
      <c r="B65" s="209" t="s">
        <v>125</v>
      </c>
      <c r="C65" s="209"/>
      <c r="D65" s="90">
        <v>13200.23</v>
      </c>
      <c r="E65" s="90"/>
      <c r="F65" s="90">
        <v>2370.04</v>
      </c>
      <c r="G65" s="196" t="e">
        <f t="shared" si="15"/>
        <v>#DIV/0!</v>
      </c>
      <c r="H65" s="196">
        <f t="shared" si="16"/>
        <v>0.17954535640666869</v>
      </c>
    </row>
    <row r="66" spans="1:8" ht="24.95" customHeight="1" thickBot="1" x14ac:dyDescent="0.3">
      <c r="A66" s="201">
        <v>3227</v>
      </c>
      <c r="B66" s="202" t="s">
        <v>126</v>
      </c>
      <c r="C66" s="202"/>
      <c r="D66" s="90">
        <v>2858.76</v>
      </c>
      <c r="E66" s="90"/>
      <c r="F66" s="90">
        <v>1519.9</v>
      </c>
      <c r="G66" s="196" t="e">
        <f t="shared" si="15"/>
        <v>#DIV/0!</v>
      </c>
      <c r="H66" s="196">
        <f t="shared" si="16"/>
        <v>0.53166407813177741</v>
      </c>
    </row>
    <row r="67" spans="1:8" ht="24.95" customHeight="1" thickBot="1" x14ac:dyDescent="0.3">
      <c r="A67" s="199">
        <v>323</v>
      </c>
      <c r="B67" s="200" t="s">
        <v>127</v>
      </c>
      <c r="C67" s="200"/>
      <c r="D67" s="179">
        <f>SUM(D68:D76)</f>
        <v>268117.25</v>
      </c>
      <c r="E67" s="179">
        <v>520000</v>
      </c>
      <c r="F67" s="179">
        <f>SUM(F68:F76)</f>
        <v>217409.71999999997</v>
      </c>
      <c r="G67" s="196">
        <f t="shared" si="15"/>
        <v>0.41809561538461532</v>
      </c>
      <c r="H67" s="196">
        <f t="shared" si="16"/>
        <v>0.81087554045851196</v>
      </c>
    </row>
    <row r="68" spans="1:8" ht="24.95" customHeight="1" thickBot="1" x14ac:dyDescent="0.3">
      <c r="A68" s="201">
        <v>3231</v>
      </c>
      <c r="B68" s="202" t="s">
        <v>128</v>
      </c>
      <c r="C68" s="202"/>
      <c r="D68" s="90">
        <v>131419.85999999999</v>
      </c>
      <c r="E68" s="90"/>
      <c r="F68" s="90">
        <v>59345.49</v>
      </c>
      <c r="G68" s="196" t="e">
        <f t="shared" si="15"/>
        <v>#DIV/0!</v>
      </c>
      <c r="H68" s="196">
        <f t="shared" si="16"/>
        <v>0.45157170308962441</v>
      </c>
    </row>
    <row r="69" spans="1:8" ht="24.95" customHeight="1" thickBot="1" x14ac:dyDescent="0.3">
      <c r="A69" s="201">
        <v>3232</v>
      </c>
      <c r="B69" s="202" t="s">
        <v>129</v>
      </c>
      <c r="C69" s="202"/>
      <c r="D69" s="90">
        <v>39692.5</v>
      </c>
      <c r="E69" s="90"/>
      <c r="F69" s="90">
        <v>67104.94</v>
      </c>
      <c r="G69" s="196" t="e">
        <f t="shared" si="15"/>
        <v>#DIV/0!</v>
      </c>
      <c r="H69" s="196">
        <f t="shared" si="16"/>
        <v>1.6906201423442717</v>
      </c>
    </row>
    <row r="70" spans="1:8" ht="24.95" customHeight="1" thickBot="1" x14ac:dyDescent="0.3">
      <c r="A70" s="201">
        <v>3233</v>
      </c>
      <c r="B70" s="202" t="s">
        <v>130</v>
      </c>
      <c r="C70" s="202"/>
      <c r="D70" s="90">
        <v>8004</v>
      </c>
      <c r="E70" s="90"/>
      <c r="F70" s="90"/>
      <c r="G70" s="196" t="e">
        <f t="shared" si="15"/>
        <v>#DIV/0!</v>
      </c>
      <c r="H70" s="196">
        <f t="shared" si="16"/>
        <v>0</v>
      </c>
    </row>
    <row r="71" spans="1:8" ht="24.95" customHeight="1" thickBot="1" x14ac:dyDescent="0.3">
      <c r="A71" s="201">
        <v>3234</v>
      </c>
      <c r="B71" s="202" t="s">
        <v>131</v>
      </c>
      <c r="C71" s="202"/>
      <c r="D71" s="90">
        <v>58409.01</v>
      </c>
      <c r="E71" s="90"/>
      <c r="F71" s="90">
        <v>65498.65</v>
      </c>
      <c r="G71" s="196" t="e">
        <f t="shared" si="15"/>
        <v>#DIV/0!</v>
      </c>
      <c r="H71" s="196">
        <f t="shared" si="16"/>
        <v>1.1213792187198517</v>
      </c>
    </row>
    <row r="72" spans="1:8" ht="24.95" customHeight="1" thickBot="1" x14ac:dyDescent="0.3">
      <c r="A72" s="201">
        <v>3235</v>
      </c>
      <c r="B72" s="202" t="s">
        <v>132</v>
      </c>
      <c r="C72" s="202"/>
      <c r="D72" s="90">
        <v>0</v>
      </c>
      <c r="E72" s="90"/>
      <c r="F72" s="90">
        <v>4718.3</v>
      </c>
      <c r="G72" s="196" t="e">
        <f t="shared" si="15"/>
        <v>#DIV/0!</v>
      </c>
      <c r="H72" s="196" t="e">
        <f t="shared" si="16"/>
        <v>#DIV/0!</v>
      </c>
    </row>
    <row r="73" spans="1:8" ht="24.95" customHeight="1" thickBot="1" x14ac:dyDescent="0.3">
      <c r="A73" s="201">
        <v>3236</v>
      </c>
      <c r="B73" s="202" t="s">
        <v>133</v>
      </c>
      <c r="C73" s="202"/>
      <c r="D73" s="90">
        <v>0</v>
      </c>
      <c r="E73" s="90"/>
      <c r="F73" s="90">
        <v>4071.04</v>
      </c>
      <c r="G73" s="196" t="e">
        <f t="shared" si="15"/>
        <v>#DIV/0!</v>
      </c>
      <c r="H73" s="196" t="e">
        <f t="shared" si="16"/>
        <v>#DIV/0!</v>
      </c>
    </row>
    <row r="74" spans="1:8" ht="24.95" customHeight="1" thickBot="1" x14ac:dyDescent="0.3">
      <c r="A74" s="201">
        <v>3237</v>
      </c>
      <c r="B74" s="202" t="s">
        <v>134</v>
      </c>
      <c r="C74" s="202"/>
      <c r="D74" s="90">
        <v>7275</v>
      </c>
      <c r="E74" s="90"/>
      <c r="F74" s="90">
        <v>10841.3</v>
      </c>
      <c r="G74" s="196" t="e">
        <f t="shared" si="15"/>
        <v>#DIV/0!</v>
      </c>
      <c r="H74" s="196">
        <f t="shared" si="16"/>
        <v>1.4902130584192439</v>
      </c>
    </row>
    <row r="75" spans="1:8" ht="24.95" customHeight="1" thickBot="1" x14ac:dyDescent="0.3">
      <c r="A75" s="201">
        <v>3238</v>
      </c>
      <c r="B75" s="202" t="s">
        <v>135</v>
      </c>
      <c r="C75" s="202"/>
      <c r="D75" s="90">
        <v>7701.88</v>
      </c>
      <c r="E75" s="90"/>
      <c r="F75" s="90">
        <v>5580</v>
      </c>
      <c r="G75" s="196" t="e">
        <f t="shared" si="15"/>
        <v>#DIV/0!</v>
      </c>
      <c r="H75" s="196">
        <f t="shared" si="16"/>
        <v>0.72449843414854553</v>
      </c>
    </row>
    <row r="76" spans="1:8" ht="24.95" customHeight="1" thickBot="1" x14ac:dyDescent="0.3">
      <c r="A76" s="201">
        <v>3239</v>
      </c>
      <c r="B76" s="202" t="s">
        <v>136</v>
      </c>
      <c r="C76" s="202"/>
      <c r="D76" s="90">
        <v>15615</v>
      </c>
      <c r="E76" s="90"/>
      <c r="F76" s="90">
        <v>250</v>
      </c>
      <c r="G76" s="196" t="e">
        <f t="shared" si="15"/>
        <v>#DIV/0!</v>
      </c>
      <c r="H76" s="196">
        <f t="shared" si="16"/>
        <v>1.6010246557796991E-2</v>
      </c>
    </row>
    <row r="77" spans="1:8" ht="24.95" customHeight="1" thickBot="1" x14ac:dyDescent="0.3">
      <c r="A77" s="199">
        <v>324</v>
      </c>
      <c r="B77" s="200" t="s">
        <v>82</v>
      </c>
      <c r="C77" s="200"/>
      <c r="D77" s="179">
        <f>D78</f>
        <v>0</v>
      </c>
      <c r="E77" s="179">
        <v>57000</v>
      </c>
      <c r="F77" s="179">
        <f t="shared" ref="F77" si="21">F78</f>
        <v>54613.9</v>
      </c>
      <c r="G77" s="196">
        <f t="shared" si="15"/>
        <v>0.95813859649122812</v>
      </c>
      <c r="H77" s="196" t="e">
        <f t="shared" si="16"/>
        <v>#DIV/0!</v>
      </c>
    </row>
    <row r="78" spans="1:8" ht="24.95" customHeight="1" thickBot="1" x14ac:dyDescent="0.3">
      <c r="A78" s="201">
        <v>3241</v>
      </c>
      <c r="B78" s="202" t="s">
        <v>82</v>
      </c>
      <c r="C78" s="202"/>
      <c r="D78" s="90"/>
      <c r="E78" s="90"/>
      <c r="F78" s="90">
        <v>54613.9</v>
      </c>
      <c r="G78" s="196" t="e">
        <f t="shared" si="15"/>
        <v>#DIV/0!</v>
      </c>
      <c r="H78" s="196" t="e">
        <f t="shared" si="16"/>
        <v>#DIV/0!</v>
      </c>
    </row>
    <row r="79" spans="1:8" ht="24.95" customHeight="1" thickBot="1" x14ac:dyDescent="0.3">
      <c r="A79" s="199">
        <v>329</v>
      </c>
      <c r="B79" s="208" t="s">
        <v>76</v>
      </c>
      <c r="C79" s="208"/>
      <c r="D79" s="179">
        <f>SUM(D80:D84)</f>
        <v>123479.47</v>
      </c>
      <c r="E79" s="179">
        <v>48300</v>
      </c>
      <c r="F79" s="179">
        <f>SUM(F80:F84)</f>
        <v>58124.800000000003</v>
      </c>
      <c r="G79" s="196">
        <f t="shared" si="15"/>
        <v>1.2034120082815736</v>
      </c>
      <c r="H79" s="196">
        <f t="shared" si="16"/>
        <v>0.47072440463179832</v>
      </c>
    </row>
    <row r="80" spans="1:8" ht="24.95" customHeight="1" thickBot="1" x14ac:dyDescent="0.3">
      <c r="A80" s="201">
        <v>3292</v>
      </c>
      <c r="B80" s="209" t="s">
        <v>137</v>
      </c>
      <c r="C80" s="209"/>
      <c r="D80" s="90">
        <v>9879.5300000000007</v>
      </c>
      <c r="E80" s="90"/>
      <c r="F80" s="90">
        <v>12210.11</v>
      </c>
      <c r="G80" s="196" t="e">
        <f t="shared" si="15"/>
        <v>#DIV/0!</v>
      </c>
      <c r="H80" s="196">
        <f t="shared" si="16"/>
        <v>1.2358998859257475</v>
      </c>
    </row>
    <row r="81" spans="1:8" ht="33" customHeight="1" thickBot="1" x14ac:dyDescent="0.3">
      <c r="A81" s="201">
        <v>3293</v>
      </c>
      <c r="B81" s="209" t="s">
        <v>138</v>
      </c>
      <c r="C81" s="209"/>
      <c r="D81" s="90">
        <v>331.19</v>
      </c>
      <c r="E81" s="90"/>
      <c r="F81" s="90">
        <v>988.15</v>
      </c>
      <c r="G81" s="196" t="e">
        <f t="shared" si="15"/>
        <v>#DIV/0!</v>
      </c>
      <c r="H81" s="196">
        <f t="shared" si="16"/>
        <v>2.9836347715812677</v>
      </c>
    </row>
    <row r="82" spans="1:8" ht="24.95" customHeight="1" thickBot="1" x14ac:dyDescent="0.3">
      <c r="A82" s="201">
        <v>3295</v>
      </c>
      <c r="B82" s="210" t="s">
        <v>139</v>
      </c>
      <c r="C82" s="210"/>
      <c r="D82" s="90">
        <v>19875</v>
      </c>
      <c r="E82" s="90"/>
      <c r="F82" s="90">
        <v>14300</v>
      </c>
      <c r="G82" s="196" t="e">
        <f t="shared" si="15"/>
        <v>#DIV/0!</v>
      </c>
      <c r="H82" s="196">
        <f t="shared" si="16"/>
        <v>0.7194968553459119</v>
      </c>
    </row>
    <row r="83" spans="1:8" ht="24.95" customHeight="1" thickBot="1" x14ac:dyDescent="0.3">
      <c r="A83" s="201">
        <v>3296</v>
      </c>
      <c r="B83" s="210" t="s">
        <v>140</v>
      </c>
      <c r="C83" s="210"/>
      <c r="D83" s="90">
        <v>92500</v>
      </c>
      <c r="E83" s="90"/>
      <c r="F83" s="90">
        <v>26562.5</v>
      </c>
      <c r="G83" s="196" t="e">
        <f t="shared" si="15"/>
        <v>#DIV/0!</v>
      </c>
      <c r="H83" s="196">
        <f t="shared" si="16"/>
        <v>0.28716216216216217</v>
      </c>
    </row>
    <row r="84" spans="1:8" ht="24.95" customHeight="1" thickBot="1" x14ac:dyDescent="0.3">
      <c r="A84" s="201">
        <v>3299</v>
      </c>
      <c r="B84" s="209" t="s">
        <v>76</v>
      </c>
      <c r="C84" s="209"/>
      <c r="D84" s="90">
        <v>893.75</v>
      </c>
      <c r="E84" s="90"/>
      <c r="F84" s="90">
        <v>4064.04</v>
      </c>
      <c r="G84" s="196" t="e">
        <f t="shared" si="15"/>
        <v>#DIV/0!</v>
      </c>
      <c r="H84" s="196">
        <f t="shared" si="16"/>
        <v>4.5471776223776219</v>
      </c>
    </row>
    <row r="85" spans="1:8" ht="24.95" customHeight="1" thickBot="1" x14ac:dyDescent="0.3">
      <c r="A85" s="206">
        <v>34</v>
      </c>
      <c r="B85" s="207" t="s">
        <v>77</v>
      </c>
      <c r="C85" s="207"/>
      <c r="D85" s="65">
        <f>D86</f>
        <v>51899.72</v>
      </c>
      <c r="E85" s="65">
        <f t="shared" ref="E85:F85" si="22">E86</f>
        <v>25000</v>
      </c>
      <c r="F85" s="65">
        <f t="shared" si="22"/>
        <v>44196.68</v>
      </c>
      <c r="G85" s="196">
        <f t="shared" si="15"/>
        <v>1.7678672</v>
      </c>
      <c r="H85" s="196">
        <f t="shared" si="16"/>
        <v>0.85157839001828906</v>
      </c>
    </row>
    <row r="86" spans="1:8" ht="24.95" customHeight="1" thickBot="1" x14ac:dyDescent="0.3">
      <c r="A86" s="199">
        <v>343</v>
      </c>
      <c r="B86" s="200" t="s">
        <v>141</v>
      </c>
      <c r="C86" s="200"/>
      <c r="D86" s="179">
        <f>SUM(D87:D89)</f>
        <v>51899.72</v>
      </c>
      <c r="E86" s="179">
        <v>25000</v>
      </c>
      <c r="F86" s="179">
        <f t="shared" ref="F86" si="23">SUM(F87:F93)</f>
        <v>44196.68</v>
      </c>
      <c r="G86" s="196">
        <f t="shared" si="15"/>
        <v>1.7678672</v>
      </c>
      <c r="H86" s="196">
        <f t="shared" si="16"/>
        <v>0.85157839001828906</v>
      </c>
    </row>
    <row r="87" spans="1:8" ht="24.95" customHeight="1" thickBot="1" x14ac:dyDescent="0.3">
      <c r="A87" s="201">
        <v>3431</v>
      </c>
      <c r="B87" s="202" t="s">
        <v>142</v>
      </c>
      <c r="C87" s="202"/>
      <c r="D87" s="90">
        <v>2034.23</v>
      </c>
      <c r="E87" s="90"/>
      <c r="F87" s="90">
        <v>2310.73</v>
      </c>
      <c r="G87" s="196" t="e">
        <f t="shared" si="15"/>
        <v>#DIV/0!</v>
      </c>
      <c r="H87" s="196">
        <f t="shared" si="16"/>
        <v>1.13592366644873</v>
      </c>
    </row>
    <row r="88" spans="1:8" ht="24.95" customHeight="1" thickBot="1" x14ac:dyDescent="0.3">
      <c r="A88" s="201">
        <v>3432</v>
      </c>
      <c r="B88" s="202" t="s">
        <v>143</v>
      </c>
      <c r="C88" s="202"/>
      <c r="D88" s="90">
        <v>29.1</v>
      </c>
      <c r="E88" s="90"/>
      <c r="F88" s="90"/>
      <c r="G88" s="196" t="e">
        <f t="shared" si="15"/>
        <v>#DIV/0!</v>
      </c>
      <c r="H88" s="196">
        <f t="shared" si="16"/>
        <v>0</v>
      </c>
    </row>
    <row r="89" spans="1:8" ht="24.95" customHeight="1" thickBot="1" x14ac:dyDescent="0.3">
      <c r="A89" s="201">
        <v>3433</v>
      </c>
      <c r="B89" s="202" t="s">
        <v>144</v>
      </c>
      <c r="C89" s="202"/>
      <c r="D89" s="90">
        <v>49836.39</v>
      </c>
      <c r="E89" s="90"/>
      <c r="F89" s="90">
        <v>11962.45</v>
      </c>
      <c r="G89" s="196" t="e">
        <f t="shared" si="15"/>
        <v>#DIV/0!</v>
      </c>
      <c r="H89" s="196">
        <f t="shared" si="16"/>
        <v>0.24003444069684823</v>
      </c>
    </row>
    <row r="90" spans="1:8" ht="24.95" customHeight="1" thickBot="1" x14ac:dyDescent="0.3">
      <c r="A90" s="206">
        <v>37</v>
      </c>
      <c r="B90" s="207" t="s">
        <v>83</v>
      </c>
      <c r="C90" s="207"/>
      <c r="D90" s="66">
        <f>D91</f>
        <v>27535.66</v>
      </c>
      <c r="E90" s="66">
        <f t="shared" ref="E90:F90" si="24">E91</f>
        <v>80000</v>
      </c>
      <c r="F90" s="66">
        <f t="shared" si="24"/>
        <v>0</v>
      </c>
      <c r="G90" s="196">
        <f t="shared" si="15"/>
        <v>0</v>
      </c>
      <c r="H90" s="196">
        <f t="shared" si="16"/>
        <v>0</v>
      </c>
    </row>
    <row r="91" spans="1:8" ht="24.95" customHeight="1" thickBot="1" x14ac:dyDescent="0.3">
      <c r="A91" s="199">
        <v>372</v>
      </c>
      <c r="B91" s="200" t="s">
        <v>145</v>
      </c>
      <c r="C91" s="200"/>
      <c r="D91" s="211">
        <f>D92+D93</f>
        <v>27535.66</v>
      </c>
      <c r="E91" s="211">
        <v>80000</v>
      </c>
      <c r="F91" s="211"/>
      <c r="G91" s="196">
        <f t="shared" si="15"/>
        <v>0</v>
      </c>
      <c r="H91" s="196">
        <f t="shared" si="16"/>
        <v>0</v>
      </c>
    </row>
    <row r="92" spans="1:8" ht="24.95" customHeight="1" thickBot="1" x14ac:dyDescent="0.3">
      <c r="A92" s="212">
        <v>3721</v>
      </c>
      <c r="B92" s="213" t="s">
        <v>146</v>
      </c>
      <c r="C92" s="213"/>
      <c r="D92" s="90">
        <v>24662.7</v>
      </c>
      <c r="E92" s="90"/>
      <c r="F92" s="90">
        <v>29923.5</v>
      </c>
      <c r="G92" s="196" t="e">
        <f t="shared" si="15"/>
        <v>#DIV/0!</v>
      </c>
      <c r="H92" s="196">
        <f t="shared" si="16"/>
        <v>1.2133099782262282</v>
      </c>
    </row>
    <row r="93" spans="1:8" ht="24.95" customHeight="1" thickBot="1" x14ac:dyDescent="0.3">
      <c r="A93" s="214">
        <v>3722</v>
      </c>
      <c r="B93" s="215" t="s">
        <v>147</v>
      </c>
      <c r="C93" s="215"/>
      <c r="D93" s="49">
        <v>2872.96</v>
      </c>
      <c r="E93" s="49"/>
      <c r="F93" s="49"/>
      <c r="G93" s="196" t="e">
        <f t="shared" si="15"/>
        <v>#DIV/0!</v>
      </c>
      <c r="H93" s="196">
        <f t="shared" si="16"/>
        <v>0</v>
      </c>
    </row>
    <row r="94" spans="1:8" ht="24.95" customHeight="1" thickBot="1" x14ac:dyDescent="0.3">
      <c r="A94" s="216"/>
      <c r="B94" s="217"/>
      <c r="C94" s="217"/>
      <c r="D94" s="217"/>
      <c r="E94" s="217"/>
      <c r="F94" s="217"/>
      <c r="G94" s="218"/>
    </row>
    <row r="95" spans="1:8" ht="34.5" customHeight="1" thickBot="1" x14ac:dyDescent="0.3">
      <c r="A95" s="206">
        <v>42</v>
      </c>
      <c r="B95" s="219" t="s">
        <v>148</v>
      </c>
      <c r="C95" s="219"/>
      <c r="D95" s="65">
        <f>D96+D102</f>
        <v>44810.509999999995</v>
      </c>
      <c r="E95" s="65">
        <f t="shared" ref="E95:F95" si="25">E96+E102</f>
        <v>310149</v>
      </c>
      <c r="F95" s="65">
        <f t="shared" si="25"/>
        <v>7370.02</v>
      </c>
      <c r="G95" s="167">
        <f>F95/E95</f>
        <v>2.3762836572099218E-2</v>
      </c>
      <c r="H95" s="167">
        <f>F95/D95</f>
        <v>0.16447079044625917</v>
      </c>
    </row>
    <row r="96" spans="1:8" ht="24.95" customHeight="1" thickBot="1" x14ac:dyDescent="0.3">
      <c r="A96" s="199">
        <v>422</v>
      </c>
      <c r="B96" s="220" t="s">
        <v>149</v>
      </c>
      <c r="C96" s="220"/>
      <c r="D96" s="179">
        <f>SUM(D97:D101)</f>
        <v>42895.17</v>
      </c>
      <c r="E96" s="179">
        <v>290149</v>
      </c>
      <c r="F96" s="179">
        <f t="shared" ref="F96" si="26">SUM(F97:F101)</f>
        <v>5707.1</v>
      </c>
      <c r="G96" s="167">
        <f t="shared" ref="G96:G104" si="27">F96/E96</f>
        <v>1.9669549093741492E-2</v>
      </c>
      <c r="H96" s="167">
        <f t="shared" ref="H96:H104" si="28">F96/D96</f>
        <v>0.13304761351919112</v>
      </c>
    </row>
    <row r="97" spans="1:8" ht="32.25" customHeight="1" thickBot="1" x14ac:dyDescent="0.3">
      <c r="A97" s="201">
        <v>4221</v>
      </c>
      <c r="B97" s="221" t="s">
        <v>150</v>
      </c>
      <c r="C97" s="221"/>
      <c r="D97" s="90">
        <v>6345.9</v>
      </c>
      <c r="E97" s="90"/>
      <c r="F97" s="90">
        <v>2498</v>
      </c>
      <c r="G97" s="167" t="e">
        <f t="shared" si="27"/>
        <v>#DIV/0!</v>
      </c>
      <c r="H97" s="167">
        <f t="shared" si="28"/>
        <v>0.39363998802376338</v>
      </c>
    </row>
    <row r="98" spans="1:8" ht="16.5" thickBot="1" x14ac:dyDescent="0.3">
      <c r="A98" s="201">
        <v>4222</v>
      </c>
      <c r="B98" s="221" t="s">
        <v>151</v>
      </c>
      <c r="C98" s="221"/>
      <c r="D98" s="90">
        <v>256.5</v>
      </c>
      <c r="E98" s="90"/>
      <c r="F98" s="90">
        <v>75.05</v>
      </c>
      <c r="G98" s="167" t="e">
        <f t="shared" si="27"/>
        <v>#DIV/0!</v>
      </c>
      <c r="H98" s="167">
        <f t="shared" si="28"/>
        <v>0.29259259259259257</v>
      </c>
    </row>
    <row r="99" spans="1:8" ht="16.5" thickBot="1" x14ac:dyDescent="0.3">
      <c r="A99" s="201">
        <v>4223</v>
      </c>
      <c r="B99" s="221" t="s">
        <v>152</v>
      </c>
      <c r="C99" s="221"/>
      <c r="D99" s="90"/>
      <c r="E99" s="90"/>
      <c r="F99" s="90"/>
      <c r="G99" s="167" t="e">
        <f t="shared" si="27"/>
        <v>#DIV/0!</v>
      </c>
      <c r="H99" s="167" t="e">
        <f t="shared" si="28"/>
        <v>#DIV/0!</v>
      </c>
    </row>
    <row r="100" spans="1:8" ht="16.5" thickBot="1" x14ac:dyDescent="0.3">
      <c r="A100" s="201">
        <v>4226</v>
      </c>
      <c r="B100" s="221" t="s">
        <v>153</v>
      </c>
      <c r="C100" s="221"/>
      <c r="D100" s="90">
        <v>5123.1000000000004</v>
      </c>
      <c r="E100" s="90"/>
      <c r="F100" s="90"/>
      <c r="G100" s="167" t="e">
        <f t="shared" si="27"/>
        <v>#DIV/0!</v>
      </c>
      <c r="H100" s="167">
        <f t="shared" si="28"/>
        <v>0</v>
      </c>
    </row>
    <row r="101" spans="1:8" ht="16.5" thickBot="1" x14ac:dyDescent="0.3">
      <c r="A101" s="201">
        <v>4227</v>
      </c>
      <c r="B101" s="221" t="s">
        <v>154</v>
      </c>
      <c r="C101" s="221"/>
      <c r="D101" s="90">
        <v>31169.67</v>
      </c>
      <c r="E101" s="90"/>
      <c r="F101" s="90">
        <v>3134.05</v>
      </c>
      <c r="G101" s="167" t="e">
        <f t="shared" si="27"/>
        <v>#DIV/0!</v>
      </c>
      <c r="H101" s="167">
        <f t="shared" si="28"/>
        <v>0.10054806483353851</v>
      </c>
    </row>
    <row r="102" spans="1:8" ht="16.5" thickBot="1" x14ac:dyDescent="0.3">
      <c r="A102" s="199">
        <v>424</v>
      </c>
      <c r="B102" s="220" t="s">
        <v>155</v>
      </c>
      <c r="C102" s="220"/>
      <c r="D102" s="179">
        <f>SUM(D103:D103)</f>
        <v>1915.34</v>
      </c>
      <c r="E102" s="179">
        <v>20000</v>
      </c>
      <c r="F102" s="179">
        <f>SUM(F103:F103)</f>
        <v>1662.92</v>
      </c>
      <c r="G102" s="167">
        <f t="shared" si="27"/>
        <v>8.3145999999999998E-2</v>
      </c>
      <c r="H102" s="167">
        <f t="shared" si="28"/>
        <v>0.86821138805642872</v>
      </c>
    </row>
    <row r="103" spans="1:8" ht="16.5" thickBot="1" x14ac:dyDescent="0.3">
      <c r="A103" s="201">
        <v>4241</v>
      </c>
      <c r="B103" s="221" t="s">
        <v>156</v>
      </c>
      <c r="C103" s="221"/>
      <c r="D103" s="90">
        <v>1915.34</v>
      </c>
      <c r="E103" s="90"/>
      <c r="F103" s="90">
        <v>1662.92</v>
      </c>
      <c r="G103" s="167" t="e">
        <f t="shared" si="27"/>
        <v>#DIV/0!</v>
      </c>
      <c r="H103" s="167">
        <f t="shared" si="28"/>
        <v>0.86821138805642872</v>
      </c>
    </row>
    <row r="104" spans="1:8" ht="16.5" thickBot="1" x14ac:dyDescent="0.3">
      <c r="A104" s="222"/>
      <c r="B104" s="223" t="s">
        <v>157</v>
      </c>
      <c r="C104" s="224"/>
      <c r="D104" s="225">
        <f>D95+D44</f>
        <v>6420273.04</v>
      </c>
      <c r="E104" s="225">
        <f t="shared" ref="E104:F104" si="29">E95+E44</f>
        <v>13593149</v>
      </c>
      <c r="F104" s="225">
        <f t="shared" si="29"/>
        <v>6263377.8999999994</v>
      </c>
      <c r="G104" s="167">
        <f t="shared" si="27"/>
        <v>0.46077460785576613</v>
      </c>
      <c r="H104" s="167">
        <f t="shared" si="28"/>
        <v>0.97556254398800446</v>
      </c>
    </row>
  </sheetData>
  <mergeCells count="95">
    <mergeCell ref="B100:C100"/>
    <mergeCell ref="B101:C101"/>
    <mergeCell ref="B102:C102"/>
    <mergeCell ref="B103:C103"/>
    <mergeCell ref="B104:C104"/>
    <mergeCell ref="A94:G94"/>
    <mergeCell ref="B95:C95"/>
    <mergeCell ref="B96:C96"/>
    <mergeCell ref="B97:C97"/>
    <mergeCell ref="B98:C98"/>
    <mergeCell ref="B99:C99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O36:P36"/>
    <mergeCell ref="A39:G39"/>
    <mergeCell ref="B42:C42"/>
    <mergeCell ref="B43:C43"/>
    <mergeCell ref="B44:C44"/>
    <mergeCell ref="B45:C45"/>
    <mergeCell ref="B31:C31"/>
    <mergeCell ref="B32:C32"/>
    <mergeCell ref="B33:C33"/>
    <mergeCell ref="B34:C34"/>
    <mergeCell ref="B35:C35"/>
    <mergeCell ref="O35:P35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2:G2"/>
    <mergeCell ref="A3:G3"/>
    <mergeCell ref="A4:G4"/>
    <mergeCell ref="A8:G8"/>
    <mergeCell ref="B11:C11"/>
    <mergeCell ref="B12:C12"/>
  </mergeCells>
  <pageMargins left="0.25" right="0.25" top="0.75" bottom="0.75" header="0.3" footer="0.3"/>
  <pageSetup paperSize="9" scale="65" fitToHeight="0" orientation="portrait" r:id="rId1"/>
  <rowBreaks count="2" manualBreakCount="2">
    <brk id="38" max="7" man="1"/>
    <brk id="7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B74BA-D817-4D66-9D69-0FCF41A65D3B}">
  <sheetPr>
    <pageSetUpPr fitToPage="1"/>
  </sheetPr>
  <dimension ref="A3:K70"/>
  <sheetViews>
    <sheetView tabSelected="1" zoomScaleNormal="100" workbookViewId="0">
      <selection activeCell="J52" sqref="J52"/>
    </sheetView>
  </sheetViews>
  <sheetFormatPr defaultRowHeight="20.100000000000001" customHeight="1" x14ac:dyDescent="0.25"/>
  <cols>
    <col min="1" max="1" width="7.140625" style="2" customWidth="1"/>
    <col min="2" max="2" width="9.140625" style="2"/>
    <col min="3" max="3" width="31.7109375" style="2" customWidth="1"/>
    <col min="4" max="4" width="19.7109375" style="2" customWidth="1"/>
    <col min="5" max="5" width="18.7109375" style="2" customWidth="1"/>
    <col min="6" max="6" width="16.42578125" style="2" customWidth="1"/>
    <col min="7" max="7" width="7.42578125" style="2" customWidth="1"/>
    <col min="8" max="8" width="0.85546875" style="2" hidden="1" customWidth="1"/>
    <col min="9" max="9" width="14.7109375" style="2" customWidth="1"/>
    <col min="10" max="10" width="14" style="2" customWidth="1"/>
    <col min="11" max="11" width="12.140625" style="2" customWidth="1"/>
    <col min="12" max="16384" width="9.140625" style="2"/>
  </cols>
  <sheetData>
    <row r="3" spans="2:11" ht="20.100000000000001" customHeight="1" x14ac:dyDescent="0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</row>
    <row r="4" spans="2:11" ht="20.100000000000001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20.100000000000001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</row>
    <row r="7" spans="2:11" ht="20.100000000000001" customHeight="1" thickBot="1" x14ac:dyDescent="0.3"/>
    <row r="8" spans="2:11" ht="45" customHeight="1" x14ac:dyDescent="0.25">
      <c r="B8" s="3" t="s">
        <v>1</v>
      </c>
      <c r="C8" s="4" t="s">
        <v>2</v>
      </c>
      <c r="D8" s="4"/>
      <c r="E8" s="4"/>
      <c r="F8" s="4"/>
      <c r="G8" s="4"/>
      <c r="H8" s="4"/>
      <c r="I8" s="5" t="s">
        <v>3</v>
      </c>
      <c r="J8" s="6" t="s">
        <v>4</v>
      </c>
      <c r="K8" s="7" t="s">
        <v>5</v>
      </c>
    </row>
    <row r="9" spans="2:11" ht="20.100000000000001" customHeight="1" x14ac:dyDescent="0.25">
      <c r="B9" s="8"/>
      <c r="C9" s="9">
        <v>1</v>
      </c>
      <c r="D9" s="10"/>
      <c r="E9" s="10"/>
      <c r="F9" s="10"/>
      <c r="G9" s="10"/>
      <c r="H9" s="11"/>
      <c r="I9" s="12">
        <v>2</v>
      </c>
      <c r="J9" s="13">
        <v>3</v>
      </c>
      <c r="K9" s="14" t="s">
        <v>6</v>
      </c>
    </row>
    <row r="10" spans="2:11" ht="20.100000000000001" customHeight="1" x14ac:dyDescent="0.25">
      <c r="B10" s="15">
        <v>1</v>
      </c>
      <c r="C10" s="16" t="s">
        <v>7</v>
      </c>
      <c r="D10" s="17"/>
      <c r="E10" s="17"/>
      <c r="F10" s="17"/>
      <c r="G10" s="17"/>
      <c r="H10" s="18"/>
      <c r="I10" s="19"/>
      <c r="J10" s="20"/>
      <c r="K10" s="21"/>
    </row>
    <row r="11" spans="2:11" ht="20.100000000000001" customHeight="1" x14ac:dyDescent="0.25">
      <c r="B11" s="22"/>
      <c r="C11" s="23" t="s">
        <v>8</v>
      </c>
      <c r="D11" s="24"/>
      <c r="E11" s="24"/>
      <c r="F11" s="24"/>
      <c r="G11" s="24"/>
      <c r="H11" s="25"/>
      <c r="I11" s="26">
        <f>'[1]POSEBNI DIO PO IZVORIMA-UKUPNO '!I16</f>
        <v>1378550</v>
      </c>
      <c r="J11" s="27">
        <f>'[1]POSEBNI DIO PO IZVORIMA-UKUPNO '!J16</f>
        <v>687635.89</v>
      </c>
      <c r="K11" s="21">
        <f>J11/I11*100</f>
        <v>49.881098980813178</v>
      </c>
    </row>
    <row r="12" spans="2:11" ht="20.100000000000001" customHeight="1" thickBot="1" x14ac:dyDescent="0.3">
      <c r="B12" s="28"/>
      <c r="C12" s="29" t="s">
        <v>9</v>
      </c>
      <c r="D12" s="30"/>
      <c r="E12" s="30"/>
      <c r="F12" s="30"/>
      <c r="G12" s="30"/>
      <c r="H12" s="31"/>
      <c r="I12" s="32">
        <v>1378550</v>
      </c>
      <c r="J12" s="32">
        <v>771665.21</v>
      </c>
      <c r="K12" s="21">
        <f>J12/I12*100</f>
        <v>55.976584817380584</v>
      </c>
    </row>
    <row r="13" spans="2:11" ht="20.100000000000001" customHeight="1" x14ac:dyDescent="0.25">
      <c r="B13" s="33"/>
      <c r="C13" s="34"/>
      <c r="D13" s="34"/>
      <c r="E13" s="34"/>
      <c r="F13" s="34"/>
      <c r="G13" s="34"/>
      <c r="H13" s="34"/>
      <c r="I13" s="35"/>
      <c r="J13" s="35"/>
      <c r="K13" s="36"/>
    </row>
    <row r="14" spans="2:11" ht="20.100000000000001" customHeight="1" thickBot="1" x14ac:dyDescent="0.3">
      <c r="B14" s="33"/>
      <c r="C14" s="34"/>
      <c r="D14" s="34"/>
      <c r="E14" s="34"/>
      <c r="F14" s="34"/>
      <c r="G14" s="34"/>
      <c r="H14" s="34"/>
      <c r="I14" s="35"/>
      <c r="J14" s="35"/>
      <c r="K14" s="36"/>
    </row>
    <row r="15" spans="2:11" ht="34.5" customHeight="1" x14ac:dyDescent="0.25">
      <c r="B15" s="3" t="s">
        <v>1</v>
      </c>
      <c r="C15" s="4" t="s">
        <v>2</v>
      </c>
      <c r="D15" s="4"/>
      <c r="E15" s="4"/>
      <c r="F15" s="4"/>
      <c r="G15" s="4"/>
      <c r="H15" s="4"/>
      <c r="I15" s="5" t="s">
        <v>10</v>
      </c>
      <c r="J15" s="5" t="s">
        <v>4</v>
      </c>
      <c r="K15" s="7" t="s">
        <v>5</v>
      </c>
    </row>
    <row r="16" spans="2:11" ht="20.100000000000001" customHeight="1" x14ac:dyDescent="0.25">
      <c r="B16" s="8"/>
      <c r="C16" s="9">
        <v>1</v>
      </c>
      <c r="D16" s="10"/>
      <c r="E16" s="10"/>
      <c r="F16" s="10"/>
      <c r="G16" s="10"/>
      <c r="H16" s="11"/>
      <c r="I16" s="12">
        <v>2</v>
      </c>
      <c r="J16" s="13">
        <v>3</v>
      </c>
      <c r="K16" s="14" t="s">
        <v>6</v>
      </c>
    </row>
    <row r="17" spans="2:11" ht="20.100000000000001" customHeight="1" x14ac:dyDescent="0.25">
      <c r="B17" s="37">
        <v>3</v>
      </c>
      <c r="C17" s="38" t="s">
        <v>11</v>
      </c>
      <c r="D17" s="38"/>
      <c r="E17" s="38"/>
      <c r="F17" s="38"/>
      <c r="G17" s="38"/>
      <c r="H17" s="38"/>
      <c r="I17" s="39"/>
      <c r="J17" s="39"/>
      <c r="K17" s="40"/>
    </row>
    <row r="18" spans="2:11" ht="20.100000000000001" customHeight="1" x14ac:dyDescent="0.25">
      <c r="B18" s="41"/>
      <c r="C18" s="42" t="s">
        <v>8</v>
      </c>
      <c r="D18" s="42"/>
      <c r="E18" s="42"/>
      <c r="F18" s="42"/>
      <c r="G18" s="42"/>
      <c r="H18" s="42"/>
      <c r="I18" s="43">
        <v>60000</v>
      </c>
      <c r="J18" s="27">
        <v>28759.49</v>
      </c>
      <c r="K18" s="21">
        <f t="shared" ref="K18:K20" si="0">J18/I18*100</f>
        <v>47.932483333333337</v>
      </c>
    </row>
    <row r="19" spans="2:11" ht="20.100000000000001" customHeight="1" thickBot="1" x14ac:dyDescent="0.3">
      <c r="B19" s="41"/>
      <c r="C19" s="42" t="s">
        <v>9</v>
      </c>
      <c r="D19" s="42"/>
      <c r="E19" s="42"/>
      <c r="F19" s="42"/>
      <c r="G19" s="42"/>
      <c r="H19" s="42"/>
      <c r="I19" s="43">
        <v>324511</v>
      </c>
      <c r="J19" s="32">
        <f>'[1]POSEBNI DIO PO IZVORIMA-UKUPNO '!J127</f>
        <v>60431.420000000006</v>
      </c>
      <c r="K19" s="21">
        <f t="shared" si="0"/>
        <v>18.622302479731044</v>
      </c>
    </row>
    <row r="20" spans="2:11" ht="20.100000000000001" customHeight="1" thickBot="1" x14ac:dyDescent="0.3">
      <c r="B20" s="44"/>
      <c r="C20" s="45" t="s">
        <v>12</v>
      </c>
      <c r="D20" s="46"/>
      <c r="E20" s="46"/>
      <c r="F20" s="46"/>
      <c r="G20" s="47"/>
      <c r="H20" s="48"/>
      <c r="I20" s="49">
        <f>'[2]POSEBNI DIO-UKUPNO '!I171</f>
        <v>0</v>
      </c>
      <c r="J20" s="49">
        <v>0</v>
      </c>
      <c r="K20" s="21" t="e">
        <f t="shared" si="0"/>
        <v>#DIV/0!</v>
      </c>
    </row>
    <row r="22" spans="2:11" ht="20.100000000000001" customHeight="1" thickBot="1" x14ac:dyDescent="0.3"/>
    <row r="23" spans="2:11" ht="27.75" customHeight="1" x14ac:dyDescent="0.25">
      <c r="B23" s="50" t="s">
        <v>1</v>
      </c>
      <c r="C23" s="51" t="s">
        <v>2</v>
      </c>
      <c r="D23" s="51"/>
      <c r="E23" s="51"/>
      <c r="F23" s="51"/>
      <c r="G23" s="51"/>
      <c r="H23" s="51"/>
      <c r="I23" s="5" t="s">
        <v>3</v>
      </c>
      <c r="J23" s="6" t="s">
        <v>4</v>
      </c>
      <c r="K23" s="52" t="s">
        <v>5</v>
      </c>
    </row>
    <row r="24" spans="2:11" ht="20.100000000000001" customHeight="1" x14ac:dyDescent="0.25">
      <c r="B24" s="8"/>
      <c r="C24" s="9">
        <v>1</v>
      </c>
      <c r="D24" s="10"/>
      <c r="E24" s="10"/>
      <c r="F24" s="10"/>
      <c r="G24" s="10"/>
      <c r="H24" s="11"/>
      <c r="I24" s="12">
        <v>2</v>
      </c>
      <c r="J24" s="13">
        <v>3</v>
      </c>
      <c r="K24" s="14" t="s">
        <v>6</v>
      </c>
    </row>
    <row r="25" spans="2:11" ht="45" customHeight="1" x14ac:dyDescent="0.25">
      <c r="B25" s="53">
        <v>4</v>
      </c>
      <c r="C25" s="23" t="s">
        <v>13</v>
      </c>
      <c r="D25" s="24"/>
      <c r="E25" s="24"/>
      <c r="F25" s="24"/>
      <c r="G25" s="24"/>
      <c r="H25" s="25"/>
      <c r="I25" s="19"/>
      <c r="J25" s="20"/>
      <c r="K25" s="21"/>
    </row>
    <row r="26" spans="2:11" ht="20.100000000000001" customHeight="1" x14ac:dyDescent="0.25">
      <c r="B26" s="22"/>
      <c r="C26" s="23" t="s">
        <v>8</v>
      </c>
      <c r="D26" s="24"/>
      <c r="E26" s="24"/>
      <c r="F26" s="24"/>
      <c r="G26" s="24"/>
      <c r="H26" s="25"/>
      <c r="I26" s="19">
        <v>0</v>
      </c>
      <c r="J26" s="27">
        <v>436</v>
      </c>
      <c r="K26" s="21" t="e">
        <f t="shared" ref="K26:K27" si="1">J26/I26*100</f>
        <v>#DIV/0!</v>
      </c>
    </row>
    <row r="27" spans="2:11" ht="20.100000000000001" customHeight="1" thickBot="1" x14ac:dyDescent="0.3">
      <c r="B27" s="28"/>
      <c r="C27" s="29" t="s">
        <v>9</v>
      </c>
      <c r="D27" s="30"/>
      <c r="E27" s="30"/>
      <c r="F27" s="30"/>
      <c r="G27" s="30"/>
      <c r="H27" s="31"/>
      <c r="I27" s="54">
        <v>0</v>
      </c>
      <c r="J27" s="32">
        <v>0</v>
      </c>
      <c r="K27" s="21" t="e">
        <f t="shared" si="1"/>
        <v>#DIV/0!</v>
      </c>
    </row>
    <row r="28" spans="2:11" ht="20.100000000000001" customHeight="1" x14ac:dyDescent="0.25"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2:11" ht="20.100000000000001" customHeight="1" thickBot="1" x14ac:dyDescent="0.3"/>
    <row r="30" spans="2:11" ht="31.5" x14ac:dyDescent="0.25">
      <c r="B30" s="50" t="s">
        <v>1</v>
      </c>
      <c r="C30" s="51" t="s">
        <v>2</v>
      </c>
      <c r="D30" s="51"/>
      <c r="E30" s="51"/>
      <c r="F30" s="51"/>
      <c r="G30" s="51"/>
      <c r="H30" s="51"/>
      <c r="I30" s="5" t="s">
        <v>3</v>
      </c>
      <c r="J30" s="6" t="s">
        <v>4</v>
      </c>
      <c r="K30" s="52" t="s">
        <v>5</v>
      </c>
    </row>
    <row r="31" spans="2:11" ht="20.100000000000001" customHeight="1" x14ac:dyDescent="0.25">
      <c r="B31" s="8"/>
      <c r="C31" s="9">
        <v>1</v>
      </c>
      <c r="D31" s="10"/>
      <c r="E31" s="10"/>
      <c r="F31" s="10"/>
      <c r="G31" s="10"/>
      <c r="H31" s="11"/>
      <c r="I31" s="12">
        <v>2</v>
      </c>
      <c r="J31" s="13">
        <v>3</v>
      </c>
      <c r="K31" s="14" t="s">
        <v>6</v>
      </c>
    </row>
    <row r="32" spans="2:11" ht="45" customHeight="1" x14ac:dyDescent="0.25">
      <c r="B32" s="53">
        <v>5</v>
      </c>
      <c r="C32" s="23" t="s">
        <v>14</v>
      </c>
      <c r="D32" s="24"/>
      <c r="E32" s="24"/>
      <c r="F32" s="24"/>
      <c r="G32" s="24"/>
      <c r="H32" s="25"/>
      <c r="I32" s="19"/>
      <c r="J32" s="20"/>
      <c r="K32" s="21"/>
    </row>
    <row r="33" spans="1:11" ht="20.100000000000001" customHeight="1" x14ac:dyDescent="0.25">
      <c r="B33" s="22"/>
      <c r="C33" s="23" t="s">
        <v>8</v>
      </c>
      <c r="D33" s="24"/>
      <c r="E33" s="24"/>
      <c r="F33" s="24"/>
      <c r="G33" s="24"/>
      <c r="H33" s="25"/>
      <c r="I33" s="19">
        <v>11821100</v>
      </c>
      <c r="J33" s="27">
        <f>'[1]POSEBNI DIO PO IZVORIMA-UKUPNO '!J40</f>
        <v>5511640.1399999997</v>
      </c>
      <c r="K33" s="21">
        <f t="shared" ref="K33:K34" si="2">J33/I33*100</f>
        <v>46.625442133134811</v>
      </c>
    </row>
    <row r="34" spans="1:11" ht="20.100000000000001" customHeight="1" thickBot="1" x14ac:dyDescent="0.3">
      <c r="B34" s="28"/>
      <c r="C34" s="29" t="s">
        <v>9</v>
      </c>
      <c r="D34" s="30"/>
      <c r="E34" s="30"/>
      <c r="F34" s="30"/>
      <c r="G34" s="30"/>
      <c r="H34" s="31"/>
      <c r="I34" s="54">
        <v>11885500</v>
      </c>
      <c r="J34" s="32">
        <f>'[1]POSEBNI DIO PO IZVORIMA-UKUPNO '!J150</f>
        <v>5419936.1800000006</v>
      </c>
      <c r="K34" s="21">
        <f t="shared" si="2"/>
        <v>45.601246729207858</v>
      </c>
    </row>
    <row r="36" spans="1:11" ht="20.100000000000001" customHeight="1" thickBot="1" x14ac:dyDescent="0.3"/>
    <row r="37" spans="1:11" ht="31.5" x14ac:dyDescent="0.25">
      <c r="B37" s="3" t="s">
        <v>1</v>
      </c>
      <c r="C37" s="4" t="s">
        <v>2</v>
      </c>
      <c r="D37" s="4"/>
      <c r="E37" s="4"/>
      <c r="F37" s="4"/>
      <c r="G37" s="4"/>
      <c r="H37" s="4"/>
      <c r="I37" s="5" t="s">
        <v>3</v>
      </c>
      <c r="J37" s="6" t="s">
        <v>4</v>
      </c>
      <c r="K37" s="7" t="s">
        <v>5</v>
      </c>
    </row>
    <row r="38" spans="1:11" ht="20.100000000000001" customHeight="1" x14ac:dyDescent="0.25">
      <c r="B38" s="8"/>
      <c r="C38" s="9">
        <v>1</v>
      </c>
      <c r="D38" s="10"/>
      <c r="E38" s="10"/>
      <c r="F38" s="10"/>
      <c r="G38" s="10"/>
      <c r="H38" s="11"/>
      <c r="I38" s="12">
        <v>2</v>
      </c>
      <c r="J38" s="13">
        <v>3</v>
      </c>
      <c r="K38" s="14" t="s">
        <v>6</v>
      </c>
    </row>
    <row r="39" spans="1:11" ht="20.100000000000001" customHeight="1" x14ac:dyDescent="0.25">
      <c r="B39" s="15">
        <v>6</v>
      </c>
      <c r="C39" s="16" t="s">
        <v>15</v>
      </c>
      <c r="D39" s="17"/>
      <c r="E39" s="17"/>
      <c r="F39" s="17"/>
      <c r="G39" s="17"/>
      <c r="H39" s="18"/>
      <c r="I39" s="19"/>
      <c r="J39" s="20"/>
      <c r="K39" s="21"/>
    </row>
    <row r="40" spans="1:11" ht="20.100000000000001" customHeight="1" x14ac:dyDescent="0.25">
      <c r="B40" s="22"/>
      <c r="C40" s="23" t="s">
        <v>8</v>
      </c>
      <c r="D40" s="24"/>
      <c r="E40" s="24"/>
      <c r="F40" s="24"/>
      <c r="G40" s="24"/>
      <c r="H40" s="25"/>
      <c r="I40" s="19">
        <f>'[1]POSEBNI DIO PO IZVORIMA-UKUPNO '!I48</f>
        <v>4000</v>
      </c>
      <c r="J40" s="27">
        <v>10145</v>
      </c>
      <c r="K40" s="21">
        <f t="shared" ref="K40:K41" si="3">J40/I40*100</f>
        <v>253.625</v>
      </c>
    </row>
    <row r="41" spans="1:11" ht="20.100000000000001" customHeight="1" thickBot="1" x14ac:dyDescent="0.3">
      <c r="B41" s="28"/>
      <c r="C41" s="29" t="s">
        <v>9</v>
      </c>
      <c r="D41" s="30"/>
      <c r="E41" s="30"/>
      <c r="F41" s="30"/>
      <c r="G41" s="30"/>
      <c r="H41" s="31"/>
      <c r="I41" s="54">
        <v>4000</v>
      </c>
      <c r="J41" s="32">
        <v>11345.09</v>
      </c>
      <c r="K41" s="21">
        <f t="shared" si="3"/>
        <v>283.62725</v>
      </c>
    </row>
    <row r="42" spans="1:11" ht="20.100000000000001" customHeight="1" thickBot="1" x14ac:dyDescent="0.3"/>
    <row r="43" spans="1:11" ht="31.5" x14ac:dyDescent="0.25">
      <c r="B43" s="3" t="s">
        <v>1</v>
      </c>
      <c r="C43" s="4" t="s">
        <v>2</v>
      </c>
      <c r="D43" s="4"/>
      <c r="E43" s="4"/>
      <c r="F43" s="4"/>
      <c r="G43" s="4"/>
      <c r="H43" s="4"/>
      <c r="I43" s="5" t="s">
        <v>3</v>
      </c>
      <c r="J43" s="6" t="s">
        <v>4</v>
      </c>
      <c r="K43" s="7" t="s">
        <v>5</v>
      </c>
    </row>
    <row r="44" spans="1:11" ht="20.100000000000001" customHeight="1" x14ac:dyDescent="0.25">
      <c r="B44" s="8"/>
      <c r="C44" s="9">
        <v>1</v>
      </c>
      <c r="D44" s="10"/>
      <c r="E44" s="10"/>
      <c r="F44" s="10"/>
      <c r="G44" s="10"/>
      <c r="H44" s="11"/>
      <c r="I44" s="12">
        <v>2</v>
      </c>
      <c r="J44" s="13">
        <v>3</v>
      </c>
      <c r="K44" s="14" t="s">
        <v>6</v>
      </c>
    </row>
    <row r="45" spans="1:11" ht="20.100000000000001" customHeight="1" x14ac:dyDescent="0.25">
      <c r="A45" s="56"/>
      <c r="B45" s="15">
        <v>7</v>
      </c>
      <c r="C45" s="16" t="s">
        <v>16</v>
      </c>
      <c r="D45" s="17"/>
      <c r="E45" s="17"/>
      <c r="F45" s="17"/>
      <c r="G45" s="17"/>
      <c r="H45" s="18"/>
      <c r="I45" s="19"/>
      <c r="J45" s="20"/>
      <c r="K45" s="21"/>
    </row>
    <row r="46" spans="1:11" ht="20.100000000000001" customHeight="1" x14ac:dyDescent="0.25">
      <c r="A46" s="57"/>
      <c r="B46" s="22"/>
      <c r="C46" s="23" t="s">
        <v>8</v>
      </c>
      <c r="D46" s="24"/>
      <c r="E46" s="24"/>
      <c r="F46" s="24"/>
      <c r="G46" s="24"/>
      <c r="H46" s="25"/>
      <c r="I46" s="19">
        <f>'[1]POSEBNI DIO PO IZVORIMA-UKUPNO '!I54</f>
        <v>588</v>
      </c>
      <c r="J46" s="27">
        <v>294</v>
      </c>
      <c r="K46" s="21">
        <f t="shared" ref="K46:K47" si="4">J46/I46*100</f>
        <v>50</v>
      </c>
    </row>
    <row r="47" spans="1:11" ht="20.100000000000001" customHeight="1" thickBot="1" x14ac:dyDescent="0.3">
      <c r="A47" s="56"/>
      <c r="B47" s="28"/>
      <c r="C47" s="29" t="s">
        <v>9</v>
      </c>
      <c r="D47" s="30"/>
      <c r="E47" s="30"/>
      <c r="F47" s="30"/>
      <c r="G47" s="30"/>
      <c r="H47" s="31"/>
      <c r="I47" s="54">
        <v>588</v>
      </c>
      <c r="J47" s="32">
        <v>0</v>
      </c>
      <c r="K47" s="21">
        <f t="shared" si="4"/>
        <v>0</v>
      </c>
    </row>
    <row r="48" spans="1:11" ht="20.100000000000001" customHeight="1" thickBot="1" x14ac:dyDescent="0.3">
      <c r="A48" s="56"/>
    </row>
    <row r="49" spans="1:11" ht="20.100000000000001" customHeight="1" thickBot="1" x14ac:dyDescent="0.3">
      <c r="A49" s="56"/>
      <c r="B49" s="58" t="s">
        <v>17</v>
      </c>
      <c r="C49" s="59"/>
      <c r="D49" s="59"/>
      <c r="E49" s="59"/>
      <c r="F49" s="59"/>
      <c r="G49" s="59"/>
      <c r="H49" s="59"/>
      <c r="I49" s="60">
        <f>SUM(I11+I18+I33+I40+I46)</f>
        <v>13264238</v>
      </c>
      <c r="J49" s="60">
        <f>SUM(J11+J18+J33+J40+J46+J26)</f>
        <v>6238910.5199999996</v>
      </c>
      <c r="K49" s="21">
        <f t="shared" ref="K49:K54" si="5">J49/I49*100</f>
        <v>47.03557430136582</v>
      </c>
    </row>
    <row r="50" spans="1:11" ht="20.100000000000001" customHeight="1" x14ac:dyDescent="0.25">
      <c r="A50" s="56"/>
      <c r="B50" s="61" t="s">
        <v>18</v>
      </c>
      <c r="C50" s="62"/>
      <c r="D50" s="62"/>
      <c r="E50" s="62"/>
      <c r="F50" s="62"/>
      <c r="G50" s="62"/>
      <c r="H50" s="63"/>
      <c r="I50" s="60">
        <f>SUM(I12+I19+I34+I41+I46)</f>
        <v>13593149</v>
      </c>
      <c r="J50" s="60">
        <f>SUM(J12+J19+J34+J41+J47)</f>
        <v>6263377.9000000004</v>
      </c>
      <c r="K50" s="21">
        <f t="shared" si="5"/>
        <v>46.077460785576619</v>
      </c>
    </row>
    <row r="51" spans="1:11" ht="20.100000000000001" customHeight="1" thickBot="1" x14ac:dyDescent="0.3">
      <c r="A51" s="56"/>
      <c r="B51" s="61" t="s">
        <v>19</v>
      </c>
      <c r="C51" s="62"/>
      <c r="D51" s="62"/>
      <c r="E51" s="62"/>
      <c r="F51" s="62"/>
      <c r="G51" s="62"/>
      <c r="H51" s="64"/>
      <c r="I51" s="65">
        <v>328911</v>
      </c>
      <c r="J51" s="65">
        <v>190402</v>
      </c>
      <c r="K51" s="21">
        <f t="shared" si="5"/>
        <v>57.888608164518672</v>
      </c>
    </row>
    <row r="52" spans="1:11" ht="20.100000000000001" customHeight="1" x14ac:dyDescent="0.25">
      <c r="A52" s="56"/>
      <c r="B52" s="61" t="s">
        <v>17</v>
      </c>
      <c r="C52" s="62"/>
      <c r="D52" s="62"/>
      <c r="E52" s="62"/>
      <c r="F52" s="62"/>
      <c r="G52" s="62"/>
      <c r="H52" s="64"/>
      <c r="I52" s="60">
        <f>I49+I51</f>
        <v>13593149</v>
      </c>
      <c r="J52" s="60">
        <f>J49+J51</f>
        <v>6429312.5199999996</v>
      </c>
      <c r="K52" s="21">
        <f t="shared" si="5"/>
        <v>47.298183224505223</v>
      </c>
    </row>
    <row r="53" spans="1:11" ht="20.100000000000001" customHeight="1" x14ac:dyDescent="0.25">
      <c r="A53" s="57"/>
      <c r="B53" s="61" t="s">
        <v>18</v>
      </c>
      <c r="C53" s="62"/>
      <c r="D53" s="62"/>
      <c r="E53" s="62"/>
      <c r="F53" s="62"/>
      <c r="G53" s="62"/>
      <c r="H53" s="62"/>
      <c r="I53" s="66">
        <f>I50</f>
        <v>13593149</v>
      </c>
      <c r="J53" s="66">
        <f>J50</f>
        <v>6263377.9000000004</v>
      </c>
      <c r="K53" s="21">
        <f t="shared" si="5"/>
        <v>46.077460785576619</v>
      </c>
    </row>
    <row r="54" spans="1:11" ht="20.100000000000001" customHeight="1" thickBot="1" x14ac:dyDescent="0.3">
      <c r="A54" s="57"/>
      <c r="B54" s="67" t="s">
        <v>20</v>
      </c>
      <c r="C54" s="68"/>
      <c r="D54" s="68"/>
      <c r="E54" s="68"/>
      <c r="F54" s="68"/>
      <c r="G54" s="68"/>
      <c r="H54" s="68"/>
      <c r="I54" s="69">
        <v>0</v>
      </c>
      <c r="J54" s="69">
        <f>J52-J53</f>
        <v>165934.61999999918</v>
      </c>
      <c r="K54" s="21" t="e">
        <f t="shared" si="5"/>
        <v>#DIV/0!</v>
      </c>
    </row>
    <row r="55" spans="1:11" ht="20.100000000000001" customHeight="1" x14ac:dyDescent="0.25">
      <c r="A55" s="56"/>
      <c r="B55" s="70"/>
      <c r="C55" s="70"/>
      <c r="D55" s="71"/>
      <c r="E55" s="71"/>
      <c r="F55" s="71"/>
      <c r="G55" s="72"/>
    </row>
    <row r="56" spans="1:11" ht="20.100000000000001" customHeight="1" x14ac:dyDescent="0.25">
      <c r="A56" s="55"/>
      <c r="B56" s="73"/>
      <c r="C56" s="73"/>
      <c r="D56" s="74"/>
      <c r="E56" s="74"/>
      <c r="F56" s="74"/>
      <c r="G56" s="72"/>
    </row>
    <row r="57" spans="1:11" ht="20.100000000000001" customHeight="1" x14ac:dyDescent="0.25">
      <c r="A57" s="55"/>
      <c r="B57" s="75"/>
      <c r="C57" s="75"/>
      <c r="D57" s="71"/>
      <c r="E57" s="71"/>
      <c r="F57" s="71"/>
      <c r="G57" s="72"/>
    </row>
    <row r="58" spans="1:11" ht="20.100000000000001" customHeight="1" x14ac:dyDescent="0.25">
      <c r="A58" s="55"/>
      <c r="B58" s="75"/>
      <c r="C58" s="75"/>
      <c r="D58" s="71"/>
      <c r="E58" s="71"/>
      <c r="F58" s="71"/>
      <c r="G58" s="72"/>
    </row>
    <row r="59" spans="1:11" ht="20.100000000000001" customHeight="1" x14ac:dyDescent="0.25">
      <c r="A59" s="55"/>
      <c r="B59" s="75"/>
      <c r="C59" s="75"/>
      <c r="D59" s="71"/>
      <c r="E59" s="71"/>
      <c r="F59" s="71"/>
      <c r="G59" s="72"/>
    </row>
    <row r="60" spans="1:11" ht="20.100000000000001" customHeight="1" x14ac:dyDescent="0.25">
      <c r="A60" s="55"/>
      <c r="B60" s="76"/>
      <c r="C60" s="76"/>
      <c r="D60" s="71"/>
      <c r="E60" s="71"/>
      <c r="F60" s="71"/>
      <c r="G60" s="72"/>
    </row>
    <row r="61" spans="1:11" ht="20.100000000000001" customHeight="1" x14ac:dyDescent="0.25">
      <c r="B61" s="76"/>
      <c r="C61" s="76"/>
      <c r="D61" s="71"/>
      <c r="E61" s="71"/>
      <c r="F61" s="71"/>
      <c r="G61" s="72"/>
    </row>
    <row r="62" spans="1:11" ht="20.100000000000001" customHeight="1" x14ac:dyDescent="0.25">
      <c r="B62" s="75"/>
      <c r="C62" s="75"/>
      <c r="D62" s="71"/>
      <c r="E62" s="71"/>
      <c r="F62" s="71"/>
      <c r="G62" s="72"/>
    </row>
    <row r="63" spans="1:11" ht="20.100000000000001" customHeight="1" x14ac:dyDescent="0.25">
      <c r="B63" s="77"/>
      <c r="C63" s="77"/>
      <c r="D63" s="74"/>
      <c r="E63" s="74"/>
      <c r="F63" s="74"/>
      <c r="G63" s="72"/>
    </row>
    <row r="64" spans="1:11" ht="20.100000000000001" customHeight="1" x14ac:dyDescent="0.25">
      <c r="B64" s="77"/>
      <c r="C64" s="77"/>
      <c r="D64" s="74"/>
      <c r="E64" s="74"/>
      <c r="F64" s="74"/>
      <c r="G64" s="72"/>
    </row>
    <row r="65" spans="2:7" ht="20.100000000000001" customHeight="1" x14ac:dyDescent="0.25">
      <c r="B65" s="70"/>
      <c r="C65" s="70"/>
      <c r="D65" s="71"/>
      <c r="E65" s="71"/>
      <c r="F65" s="71"/>
      <c r="G65" s="72"/>
    </row>
    <row r="66" spans="2:7" ht="20.100000000000001" customHeight="1" x14ac:dyDescent="0.25">
      <c r="B66" s="55"/>
      <c r="C66" s="55"/>
      <c r="D66" s="55"/>
      <c r="E66" s="55"/>
      <c r="F66" s="55"/>
      <c r="G66" s="55"/>
    </row>
    <row r="67" spans="2:7" ht="20.100000000000001" customHeight="1" x14ac:dyDescent="0.25">
      <c r="B67" s="55"/>
      <c r="C67" s="55"/>
      <c r="D67" s="55"/>
      <c r="E67" s="55"/>
      <c r="F67" s="55"/>
      <c r="G67" s="55"/>
    </row>
    <row r="68" spans="2:7" ht="20.100000000000001" customHeight="1" x14ac:dyDescent="0.25">
      <c r="B68" s="55"/>
      <c r="C68" s="55"/>
      <c r="D68" s="55"/>
      <c r="E68" s="55"/>
      <c r="F68" s="55"/>
      <c r="G68" s="55"/>
    </row>
    <row r="69" spans="2:7" ht="20.100000000000001" customHeight="1" x14ac:dyDescent="0.25">
      <c r="B69" s="55"/>
      <c r="C69" s="55"/>
      <c r="D69" s="55"/>
      <c r="E69" s="55"/>
      <c r="F69" s="55"/>
      <c r="G69" s="55"/>
    </row>
    <row r="70" spans="2:7" ht="20.100000000000001" customHeight="1" x14ac:dyDescent="0.25">
      <c r="B70" s="55"/>
      <c r="C70" s="55"/>
      <c r="D70" s="55"/>
      <c r="E70" s="55"/>
      <c r="F70" s="55"/>
      <c r="G70" s="55"/>
    </row>
  </sheetData>
  <mergeCells count="49">
    <mergeCell ref="B65:C65"/>
    <mergeCell ref="B59:C59"/>
    <mergeCell ref="B60:C60"/>
    <mergeCell ref="B61:C61"/>
    <mergeCell ref="B62:C62"/>
    <mergeCell ref="B63:C63"/>
    <mergeCell ref="B64:C64"/>
    <mergeCell ref="B53:H53"/>
    <mergeCell ref="B54:H54"/>
    <mergeCell ref="B55:C55"/>
    <mergeCell ref="B56:C56"/>
    <mergeCell ref="B57:C57"/>
    <mergeCell ref="B58:C58"/>
    <mergeCell ref="C46:H46"/>
    <mergeCell ref="C47:H47"/>
    <mergeCell ref="B49:H49"/>
    <mergeCell ref="B50:G50"/>
    <mergeCell ref="B51:G51"/>
    <mergeCell ref="B52:G52"/>
    <mergeCell ref="C39:H39"/>
    <mergeCell ref="C40:H40"/>
    <mergeCell ref="C41:H41"/>
    <mergeCell ref="C43:H43"/>
    <mergeCell ref="C44:G44"/>
    <mergeCell ref="C45:H45"/>
    <mergeCell ref="C31:G31"/>
    <mergeCell ref="C32:H32"/>
    <mergeCell ref="C33:H33"/>
    <mergeCell ref="C34:H34"/>
    <mergeCell ref="C37:H37"/>
    <mergeCell ref="C38:G38"/>
    <mergeCell ref="C23:H23"/>
    <mergeCell ref="C24:G24"/>
    <mergeCell ref="C25:H25"/>
    <mergeCell ref="C26:H26"/>
    <mergeCell ref="C27:H27"/>
    <mergeCell ref="C30:H30"/>
    <mergeCell ref="C15:H15"/>
    <mergeCell ref="C16:G16"/>
    <mergeCell ref="C17:H17"/>
    <mergeCell ref="C18:H18"/>
    <mergeCell ref="C19:H19"/>
    <mergeCell ref="C20:G20"/>
    <mergeCell ref="B3:K5"/>
    <mergeCell ref="C8:H8"/>
    <mergeCell ref="C9:G9"/>
    <mergeCell ref="C10:H10"/>
    <mergeCell ref="C11:H11"/>
    <mergeCell ref="C12:H12"/>
  </mergeCells>
  <pageMargins left="0.25" right="0.25" top="0.75" bottom="0.75" header="0.3" footer="0.3"/>
  <pageSetup paperSize="9" scale="66" fitToHeight="0" orientation="portrait" r:id="rId1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9DF85-0157-4FFF-BC52-C844FD721010}">
  <sheetPr>
    <pageSetUpPr fitToPage="1"/>
  </sheetPr>
  <dimension ref="B1:AC172"/>
  <sheetViews>
    <sheetView topLeftCell="A92" zoomScaleNormal="100" workbookViewId="0">
      <selection activeCell="J110" sqref="J110"/>
    </sheetView>
  </sheetViews>
  <sheetFormatPr defaultRowHeight="15.75" x14ac:dyDescent="0.25"/>
  <cols>
    <col min="1" max="1" width="9.140625" style="2"/>
    <col min="2" max="2" width="10.42578125" style="2" customWidth="1"/>
    <col min="3" max="4" width="9.140625" style="2"/>
    <col min="5" max="5" width="11.5703125" style="2" customWidth="1"/>
    <col min="6" max="7" width="9.140625" style="2"/>
    <col min="8" max="8" width="26.5703125" style="2" customWidth="1"/>
    <col min="9" max="9" width="15.85546875" style="2" bestFit="1" customWidth="1"/>
    <col min="10" max="10" width="21" style="2" customWidth="1"/>
    <col min="11" max="11" width="15.5703125" style="2" customWidth="1"/>
    <col min="12" max="257" width="9.140625" style="2"/>
    <col min="258" max="258" width="10.42578125" style="2" customWidth="1"/>
    <col min="259" max="263" width="9.140625" style="2"/>
    <col min="264" max="264" width="26.5703125" style="2" customWidth="1"/>
    <col min="265" max="265" width="14.140625" style="2" customWidth="1"/>
    <col min="266" max="266" width="17" style="2" customWidth="1"/>
    <col min="267" max="267" width="15.5703125" style="2" customWidth="1"/>
    <col min="268" max="513" width="9.140625" style="2"/>
    <col min="514" max="514" width="10.42578125" style="2" customWidth="1"/>
    <col min="515" max="519" width="9.140625" style="2"/>
    <col min="520" max="520" width="26.5703125" style="2" customWidth="1"/>
    <col min="521" max="521" width="14.140625" style="2" customWidth="1"/>
    <col min="522" max="522" width="17" style="2" customWidth="1"/>
    <col min="523" max="523" width="15.5703125" style="2" customWidth="1"/>
    <col min="524" max="769" width="9.140625" style="2"/>
    <col min="770" max="770" width="10.42578125" style="2" customWidth="1"/>
    <col min="771" max="775" width="9.140625" style="2"/>
    <col min="776" max="776" width="26.5703125" style="2" customWidth="1"/>
    <col min="777" max="777" width="14.140625" style="2" customWidth="1"/>
    <col min="778" max="778" width="17" style="2" customWidth="1"/>
    <col min="779" max="779" width="15.5703125" style="2" customWidth="1"/>
    <col min="780" max="1025" width="9.140625" style="2"/>
    <col min="1026" max="1026" width="10.42578125" style="2" customWidth="1"/>
    <col min="1027" max="1031" width="9.140625" style="2"/>
    <col min="1032" max="1032" width="26.5703125" style="2" customWidth="1"/>
    <col min="1033" max="1033" width="14.140625" style="2" customWidth="1"/>
    <col min="1034" max="1034" width="17" style="2" customWidth="1"/>
    <col min="1035" max="1035" width="15.5703125" style="2" customWidth="1"/>
    <col min="1036" max="1281" width="9.140625" style="2"/>
    <col min="1282" max="1282" width="10.42578125" style="2" customWidth="1"/>
    <col min="1283" max="1287" width="9.140625" style="2"/>
    <col min="1288" max="1288" width="26.5703125" style="2" customWidth="1"/>
    <col min="1289" max="1289" width="14.140625" style="2" customWidth="1"/>
    <col min="1290" max="1290" width="17" style="2" customWidth="1"/>
    <col min="1291" max="1291" width="15.5703125" style="2" customWidth="1"/>
    <col min="1292" max="1537" width="9.140625" style="2"/>
    <col min="1538" max="1538" width="10.42578125" style="2" customWidth="1"/>
    <col min="1539" max="1543" width="9.140625" style="2"/>
    <col min="1544" max="1544" width="26.5703125" style="2" customWidth="1"/>
    <col min="1545" max="1545" width="14.140625" style="2" customWidth="1"/>
    <col min="1546" max="1546" width="17" style="2" customWidth="1"/>
    <col min="1547" max="1547" width="15.5703125" style="2" customWidth="1"/>
    <col min="1548" max="1793" width="9.140625" style="2"/>
    <col min="1794" max="1794" width="10.42578125" style="2" customWidth="1"/>
    <col min="1795" max="1799" width="9.140625" style="2"/>
    <col min="1800" max="1800" width="26.5703125" style="2" customWidth="1"/>
    <col min="1801" max="1801" width="14.140625" style="2" customWidth="1"/>
    <col min="1802" max="1802" width="17" style="2" customWidth="1"/>
    <col min="1803" max="1803" width="15.5703125" style="2" customWidth="1"/>
    <col min="1804" max="2049" width="9.140625" style="2"/>
    <col min="2050" max="2050" width="10.42578125" style="2" customWidth="1"/>
    <col min="2051" max="2055" width="9.140625" style="2"/>
    <col min="2056" max="2056" width="26.5703125" style="2" customWidth="1"/>
    <col min="2057" max="2057" width="14.140625" style="2" customWidth="1"/>
    <col min="2058" max="2058" width="17" style="2" customWidth="1"/>
    <col min="2059" max="2059" width="15.5703125" style="2" customWidth="1"/>
    <col min="2060" max="2305" width="9.140625" style="2"/>
    <col min="2306" max="2306" width="10.42578125" style="2" customWidth="1"/>
    <col min="2307" max="2311" width="9.140625" style="2"/>
    <col min="2312" max="2312" width="26.5703125" style="2" customWidth="1"/>
    <col min="2313" max="2313" width="14.140625" style="2" customWidth="1"/>
    <col min="2314" max="2314" width="17" style="2" customWidth="1"/>
    <col min="2315" max="2315" width="15.5703125" style="2" customWidth="1"/>
    <col min="2316" max="2561" width="9.140625" style="2"/>
    <col min="2562" max="2562" width="10.42578125" style="2" customWidth="1"/>
    <col min="2563" max="2567" width="9.140625" style="2"/>
    <col min="2568" max="2568" width="26.5703125" style="2" customWidth="1"/>
    <col min="2569" max="2569" width="14.140625" style="2" customWidth="1"/>
    <col min="2570" max="2570" width="17" style="2" customWidth="1"/>
    <col min="2571" max="2571" width="15.5703125" style="2" customWidth="1"/>
    <col min="2572" max="2817" width="9.140625" style="2"/>
    <col min="2818" max="2818" width="10.42578125" style="2" customWidth="1"/>
    <col min="2819" max="2823" width="9.140625" style="2"/>
    <col min="2824" max="2824" width="26.5703125" style="2" customWidth="1"/>
    <col min="2825" max="2825" width="14.140625" style="2" customWidth="1"/>
    <col min="2826" max="2826" width="17" style="2" customWidth="1"/>
    <col min="2827" max="2827" width="15.5703125" style="2" customWidth="1"/>
    <col min="2828" max="3073" width="9.140625" style="2"/>
    <col min="3074" max="3074" width="10.42578125" style="2" customWidth="1"/>
    <col min="3075" max="3079" width="9.140625" style="2"/>
    <col min="3080" max="3080" width="26.5703125" style="2" customWidth="1"/>
    <col min="3081" max="3081" width="14.140625" style="2" customWidth="1"/>
    <col min="3082" max="3082" width="17" style="2" customWidth="1"/>
    <col min="3083" max="3083" width="15.5703125" style="2" customWidth="1"/>
    <col min="3084" max="3329" width="9.140625" style="2"/>
    <col min="3330" max="3330" width="10.42578125" style="2" customWidth="1"/>
    <col min="3331" max="3335" width="9.140625" style="2"/>
    <col min="3336" max="3336" width="26.5703125" style="2" customWidth="1"/>
    <col min="3337" max="3337" width="14.140625" style="2" customWidth="1"/>
    <col min="3338" max="3338" width="17" style="2" customWidth="1"/>
    <col min="3339" max="3339" width="15.5703125" style="2" customWidth="1"/>
    <col min="3340" max="3585" width="9.140625" style="2"/>
    <col min="3586" max="3586" width="10.42578125" style="2" customWidth="1"/>
    <col min="3587" max="3591" width="9.140625" style="2"/>
    <col min="3592" max="3592" width="26.5703125" style="2" customWidth="1"/>
    <col min="3593" max="3593" width="14.140625" style="2" customWidth="1"/>
    <col min="3594" max="3594" width="17" style="2" customWidth="1"/>
    <col min="3595" max="3595" width="15.5703125" style="2" customWidth="1"/>
    <col min="3596" max="3841" width="9.140625" style="2"/>
    <col min="3842" max="3842" width="10.42578125" style="2" customWidth="1"/>
    <col min="3843" max="3847" width="9.140625" style="2"/>
    <col min="3848" max="3848" width="26.5703125" style="2" customWidth="1"/>
    <col min="3849" max="3849" width="14.140625" style="2" customWidth="1"/>
    <col min="3850" max="3850" width="17" style="2" customWidth="1"/>
    <col min="3851" max="3851" width="15.5703125" style="2" customWidth="1"/>
    <col min="3852" max="4097" width="9.140625" style="2"/>
    <col min="4098" max="4098" width="10.42578125" style="2" customWidth="1"/>
    <col min="4099" max="4103" width="9.140625" style="2"/>
    <col min="4104" max="4104" width="26.5703125" style="2" customWidth="1"/>
    <col min="4105" max="4105" width="14.140625" style="2" customWidth="1"/>
    <col min="4106" max="4106" width="17" style="2" customWidth="1"/>
    <col min="4107" max="4107" width="15.5703125" style="2" customWidth="1"/>
    <col min="4108" max="4353" width="9.140625" style="2"/>
    <col min="4354" max="4354" width="10.42578125" style="2" customWidth="1"/>
    <col min="4355" max="4359" width="9.140625" style="2"/>
    <col min="4360" max="4360" width="26.5703125" style="2" customWidth="1"/>
    <col min="4361" max="4361" width="14.140625" style="2" customWidth="1"/>
    <col min="4362" max="4362" width="17" style="2" customWidth="1"/>
    <col min="4363" max="4363" width="15.5703125" style="2" customWidth="1"/>
    <col min="4364" max="4609" width="9.140625" style="2"/>
    <col min="4610" max="4610" width="10.42578125" style="2" customWidth="1"/>
    <col min="4611" max="4615" width="9.140625" style="2"/>
    <col min="4616" max="4616" width="26.5703125" style="2" customWidth="1"/>
    <col min="4617" max="4617" width="14.140625" style="2" customWidth="1"/>
    <col min="4618" max="4618" width="17" style="2" customWidth="1"/>
    <col min="4619" max="4619" width="15.5703125" style="2" customWidth="1"/>
    <col min="4620" max="4865" width="9.140625" style="2"/>
    <col min="4866" max="4866" width="10.42578125" style="2" customWidth="1"/>
    <col min="4867" max="4871" width="9.140625" style="2"/>
    <col min="4872" max="4872" width="26.5703125" style="2" customWidth="1"/>
    <col min="4873" max="4873" width="14.140625" style="2" customWidth="1"/>
    <col min="4874" max="4874" width="17" style="2" customWidth="1"/>
    <col min="4875" max="4875" width="15.5703125" style="2" customWidth="1"/>
    <col min="4876" max="5121" width="9.140625" style="2"/>
    <col min="5122" max="5122" width="10.42578125" style="2" customWidth="1"/>
    <col min="5123" max="5127" width="9.140625" style="2"/>
    <col min="5128" max="5128" width="26.5703125" style="2" customWidth="1"/>
    <col min="5129" max="5129" width="14.140625" style="2" customWidth="1"/>
    <col min="5130" max="5130" width="17" style="2" customWidth="1"/>
    <col min="5131" max="5131" width="15.5703125" style="2" customWidth="1"/>
    <col min="5132" max="5377" width="9.140625" style="2"/>
    <col min="5378" max="5378" width="10.42578125" style="2" customWidth="1"/>
    <col min="5379" max="5383" width="9.140625" style="2"/>
    <col min="5384" max="5384" width="26.5703125" style="2" customWidth="1"/>
    <col min="5385" max="5385" width="14.140625" style="2" customWidth="1"/>
    <col min="5386" max="5386" width="17" style="2" customWidth="1"/>
    <col min="5387" max="5387" width="15.5703125" style="2" customWidth="1"/>
    <col min="5388" max="5633" width="9.140625" style="2"/>
    <col min="5634" max="5634" width="10.42578125" style="2" customWidth="1"/>
    <col min="5635" max="5639" width="9.140625" style="2"/>
    <col min="5640" max="5640" width="26.5703125" style="2" customWidth="1"/>
    <col min="5641" max="5641" width="14.140625" style="2" customWidth="1"/>
    <col min="5642" max="5642" width="17" style="2" customWidth="1"/>
    <col min="5643" max="5643" width="15.5703125" style="2" customWidth="1"/>
    <col min="5644" max="5889" width="9.140625" style="2"/>
    <col min="5890" max="5890" width="10.42578125" style="2" customWidth="1"/>
    <col min="5891" max="5895" width="9.140625" style="2"/>
    <col min="5896" max="5896" width="26.5703125" style="2" customWidth="1"/>
    <col min="5897" max="5897" width="14.140625" style="2" customWidth="1"/>
    <col min="5898" max="5898" width="17" style="2" customWidth="1"/>
    <col min="5899" max="5899" width="15.5703125" style="2" customWidth="1"/>
    <col min="5900" max="6145" width="9.140625" style="2"/>
    <col min="6146" max="6146" width="10.42578125" style="2" customWidth="1"/>
    <col min="6147" max="6151" width="9.140625" style="2"/>
    <col min="6152" max="6152" width="26.5703125" style="2" customWidth="1"/>
    <col min="6153" max="6153" width="14.140625" style="2" customWidth="1"/>
    <col min="6154" max="6154" width="17" style="2" customWidth="1"/>
    <col min="6155" max="6155" width="15.5703125" style="2" customWidth="1"/>
    <col min="6156" max="6401" width="9.140625" style="2"/>
    <col min="6402" max="6402" width="10.42578125" style="2" customWidth="1"/>
    <col min="6403" max="6407" width="9.140625" style="2"/>
    <col min="6408" max="6408" width="26.5703125" style="2" customWidth="1"/>
    <col min="6409" max="6409" width="14.140625" style="2" customWidth="1"/>
    <col min="6410" max="6410" width="17" style="2" customWidth="1"/>
    <col min="6411" max="6411" width="15.5703125" style="2" customWidth="1"/>
    <col min="6412" max="6657" width="9.140625" style="2"/>
    <col min="6658" max="6658" width="10.42578125" style="2" customWidth="1"/>
    <col min="6659" max="6663" width="9.140625" style="2"/>
    <col min="6664" max="6664" width="26.5703125" style="2" customWidth="1"/>
    <col min="6665" max="6665" width="14.140625" style="2" customWidth="1"/>
    <col min="6666" max="6666" width="17" style="2" customWidth="1"/>
    <col min="6667" max="6667" width="15.5703125" style="2" customWidth="1"/>
    <col min="6668" max="6913" width="9.140625" style="2"/>
    <col min="6914" max="6914" width="10.42578125" style="2" customWidth="1"/>
    <col min="6915" max="6919" width="9.140625" style="2"/>
    <col min="6920" max="6920" width="26.5703125" style="2" customWidth="1"/>
    <col min="6921" max="6921" width="14.140625" style="2" customWidth="1"/>
    <col min="6922" max="6922" width="17" style="2" customWidth="1"/>
    <col min="6923" max="6923" width="15.5703125" style="2" customWidth="1"/>
    <col min="6924" max="7169" width="9.140625" style="2"/>
    <col min="7170" max="7170" width="10.42578125" style="2" customWidth="1"/>
    <col min="7171" max="7175" width="9.140625" style="2"/>
    <col min="7176" max="7176" width="26.5703125" style="2" customWidth="1"/>
    <col min="7177" max="7177" width="14.140625" style="2" customWidth="1"/>
    <col min="7178" max="7178" width="17" style="2" customWidth="1"/>
    <col min="7179" max="7179" width="15.5703125" style="2" customWidth="1"/>
    <col min="7180" max="7425" width="9.140625" style="2"/>
    <col min="7426" max="7426" width="10.42578125" style="2" customWidth="1"/>
    <col min="7427" max="7431" width="9.140625" style="2"/>
    <col min="7432" max="7432" width="26.5703125" style="2" customWidth="1"/>
    <col min="7433" max="7433" width="14.140625" style="2" customWidth="1"/>
    <col min="7434" max="7434" width="17" style="2" customWidth="1"/>
    <col min="7435" max="7435" width="15.5703125" style="2" customWidth="1"/>
    <col min="7436" max="7681" width="9.140625" style="2"/>
    <col min="7682" max="7682" width="10.42578125" style="2" customWidth="1"/>
    <col min="7683" max="7687" width="9.140625" style="2"/>
    <col min="7688" max="7688" width="26.5703125" style="2" customWidth="1"/>
    <col min="7689" max="7689" width="14.140625" style="2" customWidth="1"/>
    <col min="7690" max="7690" width="17" style="2" customWidth="1"/>
    <col min="7691" max="7691" width="15.5703125" style="2" customWidth="1"/>
    <col min="7692" max="7937" width="9.140625" style="2"/>
    <col min="7938" max="7938" width="10.42578125" style="2" customWidth="1"/>
    <col min="7939" max="7943" width="9.140625" style="2"/>
    <col min="7944" max="7944" width="26.5703125" style="2" customWidth="1"/>
    <col min="7945" max="7945" width="14.140625" style="2" customWidth="1"/>
    <col min="7946" max="7946" width="17" style="2" customWidth="1"/>
    <col min="7947" max="7947" width="15.5703125" style="2" customWidth="1"/>
    <col min="7948" max="8193" width="9.140625" style="2"/>
    <col min="8194" max="8194" width="10.42578125" style="2" customWidth="1"/>
    <col min="8195" max="8199" width="9.140625" style="2"/>
    <col min="8200" max="8200" width="26.5703125" style="2" customWidth="1"/>
    <col min="8201" max="8201" width="14.140625" style="2" customWidth="1"/>
    <col min="8202" max="8202" width="17" style="2" customWidth="1"/>
    <col min="8203" max="8203" width="15.5703125" style="2" customWidth="1"/>
    <col min="8204" max="8449" width="9.140625" style="2"/>
    <col min="8450" max="8450" width="10.42578125" style="2" customWidth="1"/>
    <col min="8451" max="8455" width="9.140625" style="2"/>
    <col min="8456" max="8456" width="26.5703125" style="2" customWidth="1"/>
    <col min="8457" max="8457" width="14.140625" style="2" customWidth="1"/>
    <col min="8458" max="8458" width="17" style="2" customWidth="1"/>
    <col min="8459" max="8459" width="15.5703125" style="2" customWidth="1"/>
    <col min="8460" max="8705" width="9.140625" style="2"/>
    <col min="8706" max="8706" width="10.42578125" style="2" customWidth="1"/>
    <col min="8707" max="8711" width="9.140625" style="2"/>
    <col min="8712" max="8712" width="26.5703125" style="2" customWidth="1"/>
    <col min="8713" max="8713" width="14.140625" style="2" customWidth="1"/>
    <col min="8714" max="8714" width="17" style="2" customWidth="1"/>
    <col min="8715" max="8715" width="15.5703125" style="2" customWidth="1"/>
    <col min="8716" max="8961" width="9.140625" style="2"/>
    <col min="8962" max="8962" width="10.42578125" style="2" customWidth="1"/>
    <col min="8963" max="8967" width="9.140625" style="2"/>
    <col min="8968" max="8968" width="26.5703125" style="2" customWidth="1"/>
    <col min="8969" max="8969" width="14.140625" style="2" customWidth="1"/>
    <col min="8970" max="8970" width="17" style="2" customWidth="1"/>
    <col min="8971" max="8971" width="15.5703125" style="2" customWidth="1"/>
    <col min="8972" max="9217" width="9.140625" style="2"/>
    <col min="9218" max="9218" width="10.42578125" style="2" customWidth="1"/>
    <col min="9219" max="9223" width="9.140625" style="2"/>
    <col min="9224" max="9224" width="26.5703125" style="2" customWidth="1"/>
    <col min="9225" max="9225" width="14.140625" style="2" customWidth="1"/>
    <col min="9226" max="9226" width="17" style="2" customWidth="1"/>
    <col min="9227" max="9227" width="15.5703125" style="2" customWidth="1"/>
    <col min="9228" max="9473" width="9.140625" style="2"/>
    <col min="9474" max="9474" width="10.42578125" style="2" customWidth="1"/>
    <col min="9475" max="9479" width="9.140625" style="2"/>
    <col min="9480" max="9480" width="26.5703125" style="2" customWidth="1"/>
    <col min="9481" max="9481" width="14.140625" style="2" customWidth="1"/>
    <col min="9482" max="9482" width="17" style="2" customWidth="1"/>
    <col min="9483" max="9483" width="15.5703125" style="2" customWidth="1"/>
    <col min="9484" max="9729" width="9.140625" style="2"/>
    <col min="9730" max="9730" width="10.42578125" style="2" customWidth="1"/>
    <col min="9731" max="9735" width="9.140625" style="2"/>
    <col min="9736" max="9736" width="26.5703125" style="2" customWidth="1"/>
    <col min="9737" max="9737" width="14.140625" style="2" customWidth="1"/>
    <col min="9738" max="9738" width="17" style="2" customWidth="1"/>
    <col min="9739" max="9739" width="15.5703125" style="2" customWidth="1"/>
    <col min="9740" max="9985" width="9.140625" style="2"/>
    <col min="9986" max="9986" width="10.42578125" style="2" customWidth="1"/>
    <col min="9987" max="9991" width="9.140625" style="2"/>
    <col min="9992" max="9992" width="26.5703125" style="2" customWidth="1"/>
    <col min="9993" max="9993" width="14.140625" style="2" customWidth="1"/>
    <col min="9994" max="9994" width="17" style="2" customWidth="1"/>
    <col min="9995" max="9995" width="15.5703125" style="2" customWidth="1"/>
    <col min="9996" max="10241" width="9.140625" style="2"/>
    <col min="10242" max="10242" width="10.42578125" style="2" customWidth="1"/>
    <col min="10243" max="10247" width="9.140625" style="2"/>
    <col min="10248" max="10248" width="26.5703125" style="2" customWidth="1"/>
    <col min="10249" max="10249" width="14.140625" style="2" customWidth="1"/>
    <col min="10250" max="10250" width="17" style="2" customWidth="1"/>
    <col min="10251" max="10251" width="15.5703125" style="2" customWidth="1"/>
    <col min="10252" max="10497" width="9.140625" style="2"/>
    <col min="10498" max="10498" width="10.42578125" style="2" customWidth="1"/>
    <col min="10499" max="10503" width="9.140625" style="2"/>
    <col min="10504" max="10504" width="26.5703125" style="2" customWidth="1"/>
    <col min="10505" max="10505" width="14.140625" style="2" customWidth="1"/>
    <col min="10506" max="10506" width="17" style="2" customWidth="1"/>
    <col min="10507" max="10507" width="15.5703125" style="2" customWidth="1"/>
    <col min="10508" max="10753" width="9.140625" style="2"/>
    <col min="10754" max="10754" width="10.42578125" style="2" customWidth="1"/>
    <col min="10755" max="10759" width="9.140625" style="2"/>
    <col min="10760" max="10760" width="26.5703125" style="2" customWidth="1"/>
    <col min="10761" max="10761" width="14.140625" style="2" customWidth="1"/>
    <col min="10762" max="10762" width="17" style="2" customWidth="1"/>
    <col min="10763" max="10763" width="15.5703125" style="2" customWidth="1"/>
    <col min="10764" max="11009" width="9.140625" style="2"/>
    <col min="11010" max="11010" width="10.42578125" style="2" customWidth="1"/>
    <col min="11011" max="11015" width="9.140625" style="2"/>
    <col min="11016" max="11016" width="26.5703125" style="2" customWidth="1"/>
    <col min="11017" max="11017" width="14.140625" style="2" customWidth="1"/>
    <col min="11018" max="11018" width="17" style="2" customWidth="1"/>
    <col min="11019" max="11019" width="15.5703125" style="2" customWidth="1"/>
    <col min="11020" max="11265" width="9.140625" style="2"/>
    <col min="11266" max="11266" width="10.42578125" style="2" customWidth="1"/>
    <col min="11267" max="11271" width="9.140625" style="2"/>
    <col min="11272" max="11272" width="26.5703125" style="2" customWidth="1"/>
    <col min="11273" max="11273" width="14.140625" style="2" customWidth="1"/>
    <col min="11274" max="11274" width="17" style="2" customWidth="1"/>
    <col min="11275" max="11275" width="15.5703125" style="2" customWidth="1"/>
    <col min="11276" max="11521" width="9.140625" style="2"/>
    <col min="11522" max="11522" width="10.42578125" style="2" customWidth="1"/>
    <col min="11523" max="11527" width="9.140625" style="2"/>
    <col min="11528" max="11528" width="26.5703125" style="2" customWidth="1"/>
    <col min="11529" max="11529" width="14.140625" style="2" customWidth="1"/>
    <col min="11530" max="11530" width="17" style="2" customWidth="1"/>
    <col min="11531" max="11531" width="15.5703125" style="2" customWidth="1"/>
    <col min="11532" max="11777" width="9.140625" style="2"/>
    <col min="11778" max="11778" width="10.42578125" style="2" customWidth="1"/>
    <col min="11779" max="11783" width="9.140625" style="2"/>
    <col min="11784" max="11784" width="26.5703125" style="2" customWidth="1"/>
    <col min="11785" max="11785" width="14.140625" style="2" customWidth="1"/>
    <col min="11786" max="11786" width="17" style="2" customWidth="1"/>
    <col min="11787" max="11787" width="15.5703125" style="2" customWidth="1"/>
    <col min="11788" max="12033" width="9.140625" style="2"/>
    <col min="12034" max="12034" width="10.42578125" style="2" customWidth="1"/>
    <col min="12035" max="12039" width="9.140625" style="2"/>
    <col min="12040" max="12040" width="26.5703125" style="2" customWidth="1"/>
    <col min="12041" max="12041" width="14.140625" style="2" customWidth="1"/>
    <col min="12042" max="12042" width="17" style="2" customWidth="1"/>
    <col min="12043" max="12043" width="15.5703125" style="2" customWidth="1"/>
    <col min="12044" max="12289" width="9.140625" style="2"/>
    <col min="12290" max="12290" width="10.42578125" style="2" customWidth="1"/>
    <col min="12291" max="12295" width="9.140625" style="2"/>
    <col min="12296" max="12296" width="26.5703125" style="2" customWidth="1"/>
    <col min="12297" max="12297" width="14.140625" style="2" customWidth="1"/>
    <col min="12298" max="12298" width="17" style="2" customWidth="1"/>
    <col min="12299" max="12299" width="15.5703125" style="2" customWidth="1"/>
    <col min="12300" max="12545" width="9.140625" style="2"/>
    <col min="12546" max="12546" width="10.42578125" style="2" customWidth="1"/>
    <col min="12547" max="12551" width="9.140625" style="2"/>
    <col min="12552" max="12552" width="26.5703125" style="2" customWidth="1"/>
    <col min="12553" max="12553" width="14.140625" style="2" customWidth="1"/>
    <col min="12554" max="12554" width="17" style="2" customWidth="1"/>
    <col min="12555" max="12555" width="15.5703125" style="2" customWidth="1"/>
    <col min="12556" max="12801" width="9.140625" style="2"/>
    <col min="12802" max="12802" width="10.42578125" style="2" customWidth="1"/>
    <col min="12803" max="12807" width="9.140625" style="2"/>
    <col min="12808" max="12808" width="26.5703125" style="2" customWidth="1"/>
    <col min="12809" max="12809" width="14.140625" style="2" customWidth="1"/>
    <col min="12810" max="12810" width="17" style="2" customWidth="1"/>
    <col min="12811" max="12811" width="15.5703125" style="2" customWidth="1"/>
    <col min="12812" max="13057" width="9.140625" style="2"/>
    <col min="13058" max="13058" width="10.42578125" style="2" customWidth="1"/>
    <col min="13059" max="13063" width="9.140625" style="2"/>
    <col min="13064" max="13064" width="26.5703125" style="2" customWidth="1"/>
    <col min="13065" max="13065" width="14.140625" style="2" customWidth="1"/>
    <col min="13066" max="13066" width="17" style="2" customWidth="1"/>
    <col min="13067" max="13067" width="15.5703125" style="2" customWidth="1"/>
    <col min="13068" max="13313" width="9.140625" style="2"/>
    <col min="13314" max="13314" width="10.42578125" style="2" customWidth="1"/>
    <col min="13315" max="13319" width="9.140625" style="2"/>
    <col min="13320" max="13320" width="26.5703125" style="2" customWidth="1"/>
    <col min="13321" max="13321" width="14.140625" style="2" customWidth="1"/>
    <col min="13322" max="13322" width="17" style="2" customWidth="1"/>
    <col min="13323" max="13323" width="15.5703125" style="2" customWidth="1"/>
    <col min="13324" max="13569" width="9.140625" style="2"/>
    <col min="13570" max="13570" width="10.42578125" style="2" customWidth="1"/>
    <col min="13571" max="13575" width="9.140625" style="2"/>
    <col min="13576" max="13576" width="26.5703125" style="2" customWidth="1"/>
    <col min="13577" max="13577" width="14.140625" style="2" customWidth="1"/>
    <col min="13578" max="13578" width="17" style="2" customWidth="1"/>
    <col min="13579" max="13579" width="15.5703125" style="2" customWidth="1"/>
    <col min="13580" max="13825" width="9.140625" style="2"/>
    <col min="13826" max="13826" width="10.42578125" style="2" customWidth="1"/>
    <col min="13827" max="13831" width="9.140625" style="2"/>
    <col min="13832" max="13832" width="26.5703125" style="2" customWidth="1"/>
    <col min="13833" max="13833" width="14.140625" style="2" customWidth="1"/>
    <col min="13834" max="13834" width="17" style="2" customWidth="1"/>
    <col min="13835" max="13835" width="15.5703125" style="2" customWidth="1"/>
    <col min="13836" max="14081" width="9.140625" style="2"/>
    <col min="14082" max="14082" width="10.42578125" style="2" customWidth="1"/>
    <col min="14083" max="14087" width="9.140625" style="2"/>
    <col min="14088" max="14088" width="26.5703125" style="2" customWidth="1"/>
    <col min="14089" max="14089" width="14.140625" style="2" customWidth="1"/>
    <col min="14090" max="14090" width="17" style="2" customWidth="1"/>
    <col min="14091" max="14091" width="15.5703125" style="2" customWidth="1"/>
    <col min="14092" max="14337" width="9.140625" style="2"/>
    <col min="14338" max="14338" width="10.42578125" style="2" customWidth="1"/>
    <col min="14339" max="14343" width="9.140625" style="2"/>
    <col min="14344" max="14344" width="26.5703125" style="2" customWidth="1"/>
    <col min="14345" max="14345" width="14.140625" style="2" customWidth="1"/>
    <col min="14346" max="14346" width="17" style="2" customWidth="1"/>
    <col min="14347" max="14347" width="15.5703125" style="2" customWidth="1"/>
    <col min="14348" max="14593" width="9.140625" style="2"/>
    <col min="14594" max="14594" width="10.42578125" style="2" customWidth="1"/>
    <col min="14595" max="14599" width="9.140625" style="2"/>
    <col min="14600" max="14600" width="26.5703125" style="2" customWidth="1"/>
    <col min="14601" max="14601" width="14.140625" style="2" customWidth="1"/>
    <col min="14602" max="14602" width="17" style="2" customWidth="1"/>
    <col min="14603" max="14603" width="15.5703125" style="2" customWidth="1"/>
    <col min="14604" max="14849" width="9.140625" style="2"/>
    <col min="14850" max="14850" width="10.42578125" style="2" customWidth="1"/>
    <col min="14851" max="14855" width="9.140625" style="2"/>
    <col min="14856" max="14856" width="26.5703125" style="2" customWidth="1"/>
    <col min="14857" max="14857" width="14.140625" style="2" customWidth="1"/>
    <col min="14858" max="14858" width="17" style="2" customWidth="1"/>
    <col min="14859" max="14859" width="15.5703125" style="2" customWidth="1"/>
    <col min="14860" max="15105" width="9.140625" style="2"/>
    <col min="15106" max="15106" width="10.42578125" style="2" customWidth="1"/>
    <col min="15107" max="15111" width="9.140625" style="2"/>
    <col min="15112" max="15112" width="26.5703125" style="2" customWidth="1"/>
    <col min="15113" max="15113" width="14.140625" style="2" customWidth="1"/>
    <col min="15114" max="15114" width="17" style="2" customWidth="1"/>
    <col min="15115" max="15115" width="15.5703125" style="2" customWidth="1"/>
    <col min="15116" max="15361" width="9.140625" style="2"/>
    <col min="15362" max="15362" width="10.42578125" style="2" customWidth="1"/>
    <col min="15363" max="15367" width="9.140625" style="2"/>
    <col min="15368" max="15368" width="26.5703125" style="2" customWidth="1"/>
    <col min="15369" max="15369" width="14.140625" style="2" customWidth="1"/>
    <col min="15370" max="15370" width="17" style="2" customWidth="1"/>
    <col min="15371" max="15371" width="15.5703125" style="2" customWidth="1"/>
    <col min="15372" max="15617" width="9.140625" style="2"/>
    <col min="15618" max="15618" width="10.42578125" style="2" customWidth="1"/>
    <col min="15619" max="15623" width="9.140625" style="2"/>
    <col min="15624" max="15624" width="26.5703125" style="2" customWidth="1"/>
    <col min="15625" max="15625" width="14.140625" style="2" customWidth="1"/>
    <col min="15626" max="15626" width="17" style="2" customWidth="1"/>
    <col min="15627" max="15627" width="15.5703125" style="2" customWidth="1"/>
    <col min="15628" max="15873" width="9.140625" style="2"/>
    <col min="15874" max="15874" width="10.42578125" style="2" customWidth="1"/>
    <col min="15875" max="15879" width="9.140625" style="2"/>
    <col min="15880" max="15880" width="26.5703125" style="2" customWidth="1"/>
    <col min="15881" max="15881" width="14.140625" style="2" customWidth="1"/>
    <col min="15882" max="15882" width="17" style="2" customWidth="1"/>
    <col min="15883" max="15883" width="15.5703125" style="2" customWidth="1"/>
    <col min="15884" max="16129" width="9.140625" style="2"/>
    <col min="16130" max="16130" width="10.42578125" style="2" customWidth="1"/>
    <col min="16131" max="16135" width="9.140625" style="2"/>
    <col min="16136" max="16136" width="26.5703125" style="2" customWidth="1"/>
    <col min="16137" max="16137" width="14.140625" style="2" customWidth="1"/>
    <col min="16138" max="16138" width="17" style="2" customWidth="1"/>
    <col min="16139" max="16139" width="15.5703125" style="2" customWidth="1"/>
    <col min="16140" max="16384" width="9.140625" style="2"/>
  </cols>
  <sheetData>
    <row r="1" spans="2:11" x14ac:dyDescent="0.25">
      <c r="D1" s="78" t="s">
        <v>21</v>
      </c>
      <c r="E1" s="78"/>
      <c r="F1" s="78"/>
      <c r="G1" s="78"/>
      <c r="H1" s="78"/>
      <c r="I1" s="78"/>
      <c r="J1" s="78"/>
    </row>
    <row r="2" spans="2:11" x14ac:dyDescent="0.25">
      <c r="D2" s="78" t="s">
        <v>22</v>
      </c>
      <c r="E2" s="78"/>
      <c r="F2" s="78"/>
      <c r="G2" s="78"/>
      <c r="H2" s="78"/>
      <c r="I2" s="78"/>
      <c r="J2" s="78"/>
    </row>
    <row r="3" spans="2:11" x14ac:dyDescent="0.25">
      <c r="D3" s="78" t="s">
        <v>23</v>
      </c>
      <c r="E3" s="78"/>
      <c r="F3" s="78"/>
      <c r="G3" s="78"/>
      <c r="H3" s="78"/>
      <c r="I3" s="78"/>
      <c r="J3" s="78"/>
    </row>
    <row r="5" spans="2:11" x14ac:dyDescent="0.25">
      <c r="B5" s="79" t="s">
        <v>24</v>
      </c>
      <c r="C5" s="79"/>
      <c r="D5" s="79"/>
      <c r="E5" s="79"/>
      <c r="F5" s="79"/>
      <c r="G5" s="79"/>
      <c r="H5" s="79"/>
      <c r="I5" s="79"/>
      <c r="J5" s="79"/>
      <c r="K5" s="79"/>
    </row>
    <row r="7" spans="2:11" ht="16.5" thickBot="1" x14ac:dyDescent="0.3">
      <c r="B7" s="80" t="s">
        <v>25</v>
      </c>
      <c r="C7" s="80"/>
      <c r="D7" s="80"/>
      <c r="E7" s="80"/>
    </row>
    <row r="8" spans="2:11" ht="47.25" x14ac:dyDescent="0.25">
      <c r="B8" s="81" t="s">
        <v>26</v>
      </c>
      <c r="C8" s="4" t="s">
        <v>27</v>
      </c>
      <c r="D8" s="4"/>
      <c r="E8" s="4"/>
      <c r="F8" s="4"/>
      <c r="G8" s="4"/>
      <c r="H8" s="4"/>
      <c r="I8" s="5" t="s">
        <v>28</v>
      </c>
      <c r="J8" s="6" t="s">
        <v>29</v>
      </c>
      <c r="K8" s="7" t="s">
        <v>5</v>
      </c>
    </row>
    <row r="9" spans="2:11" x14ac:dyDescent="0.25">
      <c r="B9" s="82"/>
      <c r="C9" s="9">
        <v>1</v>
      </c>
      <c r="D9" s="10"/>
      <c r="E9" s="10"/>
      <c r="F9" s="10"/>
      <c r="G9" s="10"/>
      <c r="H9" s="83"/>
      <c r="I9" s="12">
        <v>2</v>
      </c>
      <c r="J9" s="13">
        <v>3</v>
      </c>
      <c r="K9" s="14" t="s">
        <v>6</v>
      </c>
    </row>
    <row r="10" spans="2:11" x14ac:dyDescent="0.25">
      <c r="B10" s="84">
        <v>64</v>
      </c>
      <c r="C10" s="85" t="s">
        <v>30</v>
      </c>
      <c r="D10" s="85"/>
      <c r="E10" s="85"/>
      <c r="F10" s="85"/>
      <c r="G10" s="85"/>
      <c r="H10" s="85"/>
      <c r="I10" s="86">
        <v>0</v>
      </c>
      <c r="J10" s="86">
        <v>54.31</v>
      </c>
      <c r="K10" s="87" t="e">
        <f>J10/I10*100</f>
        <v>#DIV/0!</v>
      </c>
    </row>
    <row r="11" spans="2:11" x14ac:dyDescent="0.25">
      <c r="B11" s="88">
        <v>641</v>
      </c>
      <c r="C11" s="89" t="s">
        <v>31</v>
      </c>
      <c r="D11" s="89"/>
      <c r="E11" s="89"/>
      <c r="F11" s="89"/>
      <c r="G11" s="89"/>
      <c r="H11" s="89"/>
      <c r="I11" s="90">
        <v>0</v>
      </c>
      <c r="J11" s="91">
        <v>54.31</v>
      </c>
      <c r="K11" s="87" t="e">
        <f t="shared" ref="K11" si="0">J11/I11*100</f>
        <v>#DIV/0!</v>
      </c>
    </row>
    <row r="12" spans="2:11" x14ac:dyDescent="0.25">
      <c r="B12" s="84">
        <v>67</v>
      </c>
      <c r="C12" s="85" t="s">
        <v>32</v>
      </c>
      <c r="D12" s="85"/>
      <c r="E12" s="85"/>
      <c r="F12" s="85"/>
      <c r="G12" s="85"/>
      <c r="H12" s="85"/>
      <c r="I12" s="86">
        <f>SUM(I13:I13)</f>
        <v>1378550</v>
      </c>
      <c r="J12" s="86">
        <f>SUM(J13:J13)</f>
        <v>687372.82</v>
      </c>
      <c r="K12" s="87">
        <f>J12/I12*100</f>
        <v>49.862015886257296</v>
      </c>
    </row>
    <row r="13" spans="2:11" x14ac:dyDescent="0.25">
      <c r="B13" s="88">
        <v>671</v>
      </c>
      <c r="C13" s="89" t="s">
        <v>33</v>
      </c>
      <c r="D13" s="89"/>
      <c r="E13" s="89"/>
      <c r="F13" s="89"/>
      <c r="G13" s="89"/>
      <c r="H13" s="89"/>
      <c r="I13" s="90">
        <v>1378550</v>
      </c>
      <c r="J13" s="91">
        <v>687372.82</v>
      </c>
      <c r="K13" s="87">
        <f>J13/I13*100</f>
        <v>49.862015886257296</v>
      </c>
    </row>
    <row r="14" spans="2:11" ht="63.75" customHeight="1" x14ac:dyDescent="0.25">
      <c r="B14" s="84">
        <v>68</v>
      </c>
      <c r="C14" s="92" t="s">
        <v>34</v>
      </c>
      <c r="D14" s="93"/>
      <c r="E14" s="93"/>
      <c r="F14" s="93"/>
      <c r="G14" s="93"/>
      <c r="H14" s="94"/>
      <c r="I14" s="86">
        <f>SUM(I15)</f>
        <v>0</v>
      </c>
      <c r="J14" s="86">
        <f>SUM(J15)</f>
        <v>208.76</v>
      </c>
      <c r="K14" s="95" t="e">
        <f>J14/I14*100</f>
        <v>#DIV/0!</v>
      </c>
    </row>
    <row r="15" spans="2:11" x14ac:dyDescent="0.25">
      <c r="B15" s="88">
        <v>683</v>
      </c>
      <c r="C15" s="96" t="s">
        <v>35</v>
      </c>
      <c r="D15" s="97"/>
      <c r="E15" s="97"/>
      <c r="F15" s="97"/>
      <c r="G15" s="97"/>
      <c r="H15" s="98"/>
      <c r="I15" s="86">
        <v>0</v>
      </c>
      <c r="J15" s="86">
        <v>208.76</v>
      </c>
      <c r="K15" s="87" t="e">
        <f>J15/I15*100</f>
        <v>#DIV/0!</v>
      </c>
    </row>
    <row r="16" spans="2:11" ht="16.5" thickBot="1" x14ac:dyDescent="0.3">
      <c r="B16" s="99"/>
      <c r="C16" s="100" t="s">
        <v>36</v>
      </c>
      <c r="D16" s="100"/>
      <c r="E16" s="100"/>
      <c r="F16" s="100"/>
      <c r="G16" s="100"/>
      <c r="H16" s="100"/>
      <c r="I16" s="101">
        <f>I10+I12+I14</f>
        <v>1378550</v>
      </c>
      <c r="J16" s="101">
        <f>J10+J12+J14</f>
        <v>687635.89</v>
      </c>
      <c r="K16" s="87">
        <f>J16/I16*100</f>
        <v>49.881098980813178</v>
      </c>
    </row>
    <row r="17" spans="2:11" x14ac:dyDescent="0.25">
      <c r="B17" s="102"/>
      <c r="C17" s="103"/>
      <c r="D17" s="103"/>
      <c r="E17" s="103"/>
      <c r="F17" s="103"/>
      <c r="G17" s="103"/>
      <c r="H17" s="103"/>
      <c r="I17" s="104"/>
      <c r="J17" s="104"/>
      <c r="K17" s="105"/>
    </row>
    <row r="18" spans="2:11" ht="16.5" thickBot="1" x14ac:dyDescent="0.3">
      <c r="B18" s="106" t="s">
        <v>37</v>
      </c>
      <c r="C18" s="107"/>
      <c r="D18" s="107"/>
      <c r="E18" s="107"/>
    </row>
    <row r="19" spans="2:11" ht="47.25" x14ac:dyDescent="0.25">
      <c r="B19" s="81" t="s">
        <v>26</v>
      </c>
      <c r="C19" s="4" t="s">
        <v>27</v>
      </c>
      <c r="D19" s="4"/>
      <c r="E19" s="4"/>
      <c r="F19" s="4"/>
      <c r="G19" s="4"/>
      <c r="H19" s="4"/>
      <c r="I19" s="5" t="s">
        <v>28</v>
      </c>
      <c r="J19" s="6" t="s">
        <v>29</v>
      </c>
      <c r="K19" s="7" t="s">
        <v>5</v>
      </c>
    </row>
    <row r="20" spans="2:11" x14ac:dyDescent="0.25">
      <c r="B20" s="82"/>
      <c r="C20" s="9">
        <v>1</v>
      </c>
      <c r="D20" s="10"/>
      <c r="E20" s="10"/>
      <c r="F20" s="10"/>
      <c r="G20" s="10"/>
      <c r="H20" s="83"/>
      <c r="I20" s="12">
        <v>2</v>
      </c>
      <c r="J20" s="13">
        <v>3</v>
      </c>
      <c r="K20" s="14" t="s">
        <v>6</v>
      </c>
    </row>
    <row r="21" spans="2:11" x14ac:dyDescent="0.25">
      <c r="B21" s="84">
        <v>66</v>
      </c>
      <c r="C21" s="85" t="s">
        <v>38</v>
      </c>
      <c r="D21" s="85"/>
      <c r="E21" s="85"/>
      <c r="F21" s="85"/>
      <c r="G21" s="85"/>
      <c r="H21" s="85"/>
      <c r="I21" s="86">
        <f>SUM(I22:I22)</f>
        <v>60000</v>
      </c>
      <c r="J21" s="86">
        <f>SUM(J22:J22)</f>
        <v>28759.49</v>
      </c>
      <c r="K21" s="87">
        <f>J21/I21*100</f>
        <v>47.932483333333337</v>
      </c>
    </row>
    <row r="22" spans="2:11" x14ac:dyDescent="0.25">
      <c r="B22" s="88">
        <v>661</v>
      </c>
      <c r="C22" s="89" t="s">
        <v>39</v>
      </c>
      <c r="D22" s="89"/>
      <c r="E22" s="89"/>
      <c r="F22" s="89"/>
      <c r="G22" s="89"/>
      <c r="H22" s="89"/>
      <c r="I22" s="90">
        <v>60000</v>
      </c>
      <c r="J22" s="91">
        <v>28759.49</v>
      </c>
      <c r="K22" s="87">
        <f t="shared" ref="K22" si="1">J22/I22*100</f>
        <v>47.932483333333337</v>
      </c>
    </row>
    <row r="23" spans="2:11" ht="16.5" thickBot="1" x14ac:dyDescent="0.3">
      <c r="B23" s="99"/>
      <c r="C23" s="100" t="s">
        <v>40</v>
      </c>
      <c r="D23" s="100"/>
      <c r="E23" s="100"/>
      <c r="F23" s="100"/>
      <c r="G23" s="100"/>
      <c r="H23" s="100"/>
      <c r="I23" s="101">
        <f>I21</f>
        <v>60000</v>
      </c>
      <c r="J23" s="101">
        <f t="shared" ref="J23:K23" si="2">J21</f>
        <v>28759.49</v>
      </c>
      <c r="K23" s="101">
        <f t="shared" si="2"/>
        <v>47.932483333333337</v>
      </c>
    </row>
    <row r="24" spans="2:11" x14ac:dyDescent="0.25">
      <c r="B24" s="102"/>
      <c r="C24" s="103"/>
      <c r="D24" s="103"/>
      <c r="E24" s="103"/>
      <c r="F24" s="103"/>
      <c r="G24" s="103"/>
      <c r="H24" s="103"/>
      <c r="I24" s="105"/>
      <c r="J24" s="105"/>
      <c r="K24" s="105"/>
    </row>
    <row r="25" spans="2:11" x14ac:dyDescent="0.25">
      <c r="B25" s="102"/>
      <c r="C25" s="103"/>
      <c r="D25" s="103"/>
      <c r="E25" s="103"/>
      <c r="F25" s="103"/>
      <c r="G25" s="103"/>
      <c r="H25" s="103"/>
      <c r="I25" s="105"/>
      <c r="J25" s="105"/>
      <c r="K25" s="105"/>
    </row>
    <row r="26" spans="2:11" x14ac:dyDescent="0.25">
      <c r="B26" s="102"/>
      <c r="C26" s="103"/>
      <c r="D26" s="103"/>
      <c r="E26" s="103"/>
      <c r="F26" s="103"/>
      <c r="G26" s="103"/>
      <c r="H26" s="103"/>
      <c r="I26" s="105"/>
      <c r="J26" s="105"/>
      <c r="K26" s="105"/>
    </row>
    <row r="27" spans="2:11" ht="16.5" thickBot="1" x14ac:dyDescent="0.3">
      <c r="B27" s="106" t="s">
        <v>41</v>
      </c>
      <c r="C27" s="107"/>
      <c r="D27" s="107"/>
      <c r="E27" s="107"/>
    </row>
    <row r="28" spans="2:11" ht="47.25" x14ac:dyDescent="0.25">
      <c r="B28" s="81" t="s">
        <v>26</v>
      </c>
      <c r="C28" s="4" t="s">
        <v>27</v>
      </c>
      <c r="D28" s="4"/>
      <c r="E28" s="4"/>
      <c r="F28" s="4"/>
      <c r="G28" s="4"/>
      <c r="H28" s="4"/>
      <c r="I28" s="5" t="s">
        <v>28</v>
      </c>
      <c r="J28" s="6" t="s">
        <v>29</v>
      </c>
      <c r="K28" s="7" t="s">
        <v>5</v>
      </c>
    </row>
    <row r="29" spans="2:11" x14ac:dyDescent="0.25">
      <c r="B29" s="82"/>
      <c r="C29" s="9">
        <v>1</v>
      </c>
      <c r="D29" s="10"/>
      <c r="E29" s="10"/>
      <c r="F29" s="10"/>
      <c r="G29" s="10"/>
      <c r="H29" s="83"/>
      <c r="I29" s="12">
        <v>2</v>
      </c>
      <c r="J29" s="13">
        <v>3</v>
      </c>
      <c r="K29" s="14" t="s">
        <v>6</v>
      </c>
    </row>
    <row r="30" spans="2:11" ht="36" customHeight="1" x14ac:dyDescent="0.25">
      <c r="B30" s="8">
        <v>65</v>
      </c>
      <c r="C30" s="108" t="s">
        <v>42</v>
      </c>
      <c r="D30" s="109"/>
      <c r="E30" s="109"/>
      <c r="F30" s="109"/>
      <c r="G30" s="109"/>
      <c r="H30" s="110"/>
      <c r="I30" s="111">
        <f>I31</f>
        <v>0</v>
      </c>
      <c r="J30" s="112">
        <v>436</v>
      </c>
      <c r="K30" s="14"/>
    </row>
    <row r="31" spans="2:11" x14ac:dyDescent="0.25">
      <c r="B31" s="88">
        <v>652</v>
      </c>
      <c r="C31" s="89" t="s">
        <v>43</v>
      </c>
      <c r="D31" s="89"/>
      <c r="E31" s="89"/>
      <c r="F31" s="89"/>
      <c r="G31" s="89"/>
      <c r="H31" s="89"/>
      <c r="I31" s="90">
        <v>0</v>
      </c>
      <c r="J31" s="90">
        <v>436</v>
      </c>
      <c r="K31" s="113" t="e">
        <f>J31/I31*100</f>
        <v>#DIV/0!</v>
      </c>
    </row>
    <row r="32" spans="2:11" ht="16.5" thickBot="1" x14ac:dyDescent="0.3">
      <c r="B32" s="99"/>
      <c r="C32" s="100" t="s">
        <v>44</v>
      </c>
      <c r="D32" s="100"/>
      <c r="E32" s="100"/>
      <c r="F32" s="100"/>
      <c r="G32" s="100"/>
      <c r="H32" s="100"/>
      <c r="I32" s="101">
        <f>I31</f>
        <v>0</v>
      </c>
      <c r="J32" s="101">
        <f>J31</f>
        <v>436</v>
      </c>
      <c r="K32" s="101" t="e">
        <f>K31</f>
        <v>#DIV/0!</v>
      </c>
    </row>
    <row r="33" spans="2:12" x14ac:dyDescent="0.25">
      <c r="B33" s="102"/>
      <c r="C33" s="103"/>
      <c r="D33" s="103"/>
      <c r="E33" s="103"/>
      <c r="F33" s="103"/>
      <c r="G33" s="103"/>
      <c r="H33" s="103"/>
      <c r="I33" s="105"/>
      <c r="J33" s="105"/>
      <c r="K33" s="105"/>
    </row>
    <row r="34" spans="2:12" x14ac:dyDescent="0.25">
      <c r="B34" s="102"/>
      <c r="C34" s="103"/>
      <c r="D34" s="103"/>
      <c r="E34" s="103"/>
      <c r="F34" s="103"/>
      <c r="G34" s="103"/>
      <c r="H34" s="103"/>
      <c r="I34" s="105"/>
      <c r="J34" s="105"/>
      <c r="K34" s="105"/>
    </row>
    <row r="35" spans="2:12" ht="16.5" thickBot="1" x14ac:dyDescent="0.3">
      <c r="B35" s="80" t="s">
        <v>45</v>
      </c>
      <c r="C35" s="80"/>
      <c r="D35" s="80"/>
      <c r="E35" s="80"/>
    </row>
    <row r="36" spans="2:12" ht="47.25" x14ac:dyDescent="0.25">
      <c r="B36" s="81" t="s">
        <v>26</v>
      </c>
      <c r="C36" s="4" t="s">
        <v>27</v>
      </c>
      <c r="D36" s="4"/>
      <c r="E36" s="4"/>
      <c r="F36" s="4"/>
      <c r="G36" s="4"/>
      <c r="H36" s="4"/>
      <c r="I36" s="5" t="s">
        <v>28</v>
      </c>
      <c r="J36" s="6" t="s">
        <v>29</v>
      </c>
      <c r="K36" s="7" t="s">
        <v>5</v>
      </c>
      <c r="L36" s="55"/>
    </row>
    <row r="37" spans="2:12" x14ac:dyDescent="0.25">
      <c r="B37" s="82"/>
      <c r="C37" s="9">
        <v>1</v>
      </c>
      <c r="D37" s="10"/>
      <c r="E37" s="10"/>
      <c r="F37" s="10"/>
      <c r="G37" s="10"/>
      <c r="H37" s="83"/>
      <c r="I37" s="12">
        <v>2</v>
      </c>
      <c r="J37" s="13">
        <v>3</v>
      </c>
      <c r="K37" s="14" t="s">
        <v>6</v>
      </c>
    </row>
    <row r="38" spans="2:12" x14ac:dyDescent="0.25">
      <c r="B38" s="84">
        <v>63</v>
      </c>
      <c r="C38" s="85" t="s">
        <v>46</v>
      </c>
      <c r="D38" s="85"/>
      <c r="E38" s="85"/>
      <c r="F38" s="85"/>
      <c r="G38" s="85"/>
      <c r="H38" s="85"/>
      <c r="I38" s="86">
        <f>SUM(I39:I39)</f>
        <v>11821100</v>
      </c>
      <c r="J38" s="86">
        <f>SUM(J39:J39)</f>
        <v>5511640.1399999997</v>
      </c>
      <c r="K38" s="87">
        <f>J38/I38*100</f>
        <v>46.625442133134811</v>
      </c>
      <c r="L38" s="55"/>
    </row>
    <row r="39" spans="2:12" ht="16.5" customHeight="1" x14ac:dyDescent="0.25">
      <c r="B39" s="88">
        <v>636</v>
      </c>
      <c r="C39" s="89" t="s">
        <v>47</v>
      </c>
      <c r="D39" s="89"/>
      <c r="E39" s="89"/>
      <c r="F39" s="89"/>
      <c r="G39" s="89"/>
      <c r="H39" s="89"/>
      <c r="I39" s="90">
        <v>11821100</v>
      </c>
      <c r="J39" s="91">
        <v>5511640.1399999997</v>
      </c>
      <c r="K39" s="87">
        <f t="shared" ref="K39" si="3">J39/I39*100</f>
        <v>46.625442133134811</v>
      </c>
      <c r="L39" s="55"/>
    </row>
    <row r="40" spans="2:12" ht="16.5" thickBot="1" x14ac:dyDescent="0.3">
      <c r="B40" s="99"/>
      <c r="C40" s="100" t="s">
        <v>48</v>
      </c>
      <c r="D40" s="100"/>
      <c r="E40" s="100"/>
      <c r="F40" s="100"/>
      <c r="G40" s="100"/>
      <c r="H40" s="100"/>
      <c r="I40" s="101">
        <f>I38</f>
        <v>11821100</v>
      </c>
      <c r="J40" s="101">
        <f>J38</f>
        <v>5511640.1399999997</v>
      </c>
      <c r="K40" s="87">
        <f>J40/I40*100</f>
        <v>46.625442133134811</v>
      </c>
      <c r="L40" s="55"/>
    </row>
    <row r="41" spans="2:12" x14ac:dyDescent="0.25">
      <c r="L41" s="55"/>
    </row>
    <row r="42" spans="2:12" x14ac:dyDescent="0.25">
      <c r="L42" s="55"/>
    </row>
    <row r="43" spans="2:12" ht="16.5" thickBot="1" x14ac:dyDescent="0.3">
      <c r="B43" s="106" t="s">
        <v>49</v>
      </c>
      <c r="C43" s="107"/>
      <c r="D43" s="107"/>
      <c r="E43" s="107"/>
    </row>
    <row r="44" spans="2:12" ht="47.25" x14ac:dyDescent="0.25">
      <c r="B44" s="81" t="s">
        <v>26</v>
      </c>
      <c r="C44" s="4" t="s">
        <v>27</v>
      </c>
      <c r="D44" s="4"/>
      <c r="E44" s="4"/>
      <c r="F44" s="4"/>
      <c r="G44" s="4"/>
      <c r="H44" s="4"/>
      <c r="I44" s="5" t="s">
        <v>28</v>
      </c>
      <c r="J44" s="6" t="s">
        <v>29</v>
      </c>
      <c r="K44" s="7" t="s">
        <v>5</v>
      </c>
    </row>
    <row r="45" spans="2:12" x14ac:dyDescent="0.25">
      <c r="B45" s="82"/>
      <c r="C45" s="9">
        <v>1</v>
      </c>
      <c r="D45" s="10"/>
      <c r="E45" s="10"/>
      <c r="F45" s="10"/>
      <c r="G45" s="10"/>
      <c r="H45" s="83"/>
      <c r="I45" s="12">
        <v>2</v>
      </c>
      <c r="J45" s="13">
        <v>3</v>
      </c>
      <c r="K45" s="14" t="s">
        <v>6</v>
      </c>
    </row>
    <row r="46" spans="2:12" x14ac:dyDescent="0.25">
      <c r="B46" s="84">
        <v>66</v>
      </c>
      <c r="C46" s="85" t="s">
        <v>39</v>
      </c>
      <c r="D46" s="85"/>
      <c r="E46" s="85"/>
      <c r="F46" s="85"/>
      <c r="G46" s="85"/>
      <c r="H46" s="85"/>
      <c r="I46" s="86">
        <f>SUM(I47:I47)</f>
        <v>4000</v>
      </c>
      <c r="J46" s="86">
        <f>SUM(J47:J47)</f>
        <v>10145</v>
      </c>
      <c r="K46" s="87">
        <f>J46/I46*100</f>
        <v>253.625</v>
      </c>
    </row>
    <row r="47" spans="2:12" x14ac:dyDescent="0.25">
      <c r="B47" s="88">
        <v>663</v>
      </c>
      <c r="C47" s="89" t="s">
        <v>50</v>
      </c>
      <c r="D47" s="89"/>
      <c r="E47" s="89"/>
      <c r="F47" s="89"/>
      <c r="G47" s="89"/>
      <c r="H47" s="89"/>
      <c r="I47" s="90">
        <v>4000</v>
      </c>
      <c r="J47" s="91">
        <v>10145</v>
      </c>
      <c r="K47" s="87">
        <f>J47/I47*100</f>
        <v>253.625</v>
      </c>
    </row>
    <row r="48" spans="2:12" ht="16.5" thickBot="1" x14ac:dyDescent="0.3">
      <c r="B48" s="99"/>
      <c r="C48" s="100" t="s">
        <v>51</v>
      </c>
      <c r="D48" s="100"/>
      <c r="E48" s="100"/>
      <c r="F48" s="100"/>
      <c r="G48" s="100"/>
      <c r="H48" s="100"/>
      <c r="I48" s="101">
        <f>I46</f>
        <v>4000</v>
      </c>
      <c r="J48" s="101">
        <f>J46</f>
        <v>10145</v>
      </c>
      <c r="K48" s="87">
        <f>J48/I48*100</f>
        <v>253.625</v>
      </c>
    </row>
    <row r="49" spans="2:11" x14ac:dyDescent="0.25">
      <c r="B49" s="102"/>
      <c r="C49" s="103"/>
      <c r="D49" s="103"/>
      <c r="E49" s="103"/>
      <c r="F49" s="103"/>
      <c r="G49" s="103"/>
      <c r="H49" s="103"/>
      <c r="I49" s="104"/>
      <c r="J49" s="104"/>
      <c r="K49" s="105"/>
    </row>
    <row r="50" spans="2:11" ht="55.5" customHeight="1" thickBot="1" x14ac:dyDescent="0.3">
      <c r="B50" s="114" t="s">
        <v>52</v>
      </c>
      <c r="C50" s="114"/>
      <c r="D50" s="114"/>
      <c r="E50" s="114"/>
      <c r="F50" s="114"/>
      <c r="G50" s="114"/>
      <c r="H50" s="114"/>
      <c r="I50" s="114"/>
      <c r="J50" s="114"/>
      <c r="K50" s="114"/>
    </row>
    <row r="51" spans="2:11" ht="47.25" x14ac:dyDescent="0.25">
      <c r="B51" s="81" t="s">
        <v>26</v>
      </c>
      <c r="C51" s="4" t="s">
        <v>27</v>
      </c>
      <c r="D51" s="4"/>
      <c r="E51" s="4"/>
      <c r="F51" s="4"/>
      <c r="G51" s="4"/>
      <c r="H51" s="4"/>
      <c r="I51" s="5" t="s">
        <v>28</v>
      </c>
      <c r="J51" s="6" t="s">
        <v>29</v>
      </c>
      <c r="K51" s="7" t="s">
        <v>5</v>
      </c>
    </row>
    <row r="52" spans="2:11" x14ac:dyDescent="0.25">
      <c r="B52" s="82"/>
      <c r="C52" s="9">
        <v>1</v>
      </c>
      <c r="D52" s="10"/>
      <c r="E52" s="10"/>
      <c r="F52" s="10"/>
      <c r="G52" s="10"/>
      <c r="H52" s="83"/>
      <c r="I52" s="12">
        <v>2</v>
      </c>
      <c r="J52" s="13">
        <v>3</v>
      </c>
      <c r="K52" s="14" t="s">
        <v>6</v>
      </c>
    </row>
    <row r="53" spans="2:11" x14ac:dyDescent="0.25">
      <c r="B53" s="84">
        <v>7</v>
      </c>
      <c r="C53" s="85" t="s">
        <v>53</v>
      </c>
      <c r="D53" s="85"/>
      <c r="E53" s="85"/>
      <c r="F53" s="85"/>
      <c r="G53" s="85"/>
      <c r="H53" s="85"/>
      <c r="I53" s="86">
        <f>SUM(I55:I55)</f>
        <v>588</v>
      </c>
      <c r="J53" s="86">
        <f>SUM(J55:J55)</f>
        <v>294</v>
      </c>
      <c r="K53" s="87">
        <f>J53/I53*100</f>
        <v>50</v>
      </c>
    </row>
    <row r="54" spans="2:11" x14ac:dyDescent="0.25">
      <c r="B54" s="84">
        <v>72</v>
      </c>
      <c r="C54" s="115" t="s">
        <v>54</v>
      </c>
      <c r="D54" s="116"/>
      <c r="E54" s="116"/>
      <c r="F54" s="116"/>
      <c r="G54" s="116"/>
      <c r="H54" s="117"/>
      <c r="I54" s="86">
        <f>I55</f>
        <v>588</v>
      </c>
      <c r="J54" s="86">
        <f t="shared" ref="J54:K54" si="4">J55</f>
        <v>294</v>
      </c>
      <c r="K54" s="90">
        <f t="shared" si="4"/>
        <v>50</v>
      </c>
    </row>
    <row r="55" spans="2:11" x14ac:dyDescent="0.25">
      <c r="B55" s="88">
        <v>721</v>
      </c>
      <c r="C55" s="89" t="s">
        <v>55</v>
      </c>
      <c r="D55" s="89"/>
      <c r="E55" s="89"/>
      <c r="F55" s="89"/>
      <c r="G55" s="89"/>
      <c r="H55" s="89"/>
      <c r="I55" s="90">
        <v>588</v>
      </c>
      <c r="J55" s="91">
        <v>294</v>
      </c>
      <c r="K55" s="87">
        <f>J55/I55*100</f>
        <v>50</v>
      </c>
    </row>
    <row r="56" spans="2:11" ht="16.5" thickBot="1" x14ac:dyDescent="0.3">
      <c r="B56" s="99"/>
      <c r="C56" s="100" t="s">
        <v>51</v>
      </c>
      <c r="D56" s="100"/>
      <c r="E56" s="100"/>
      <c r="F56" s="100"/>
      <c r="G56" s="100"/>
      <c r="H56" s="100"/>
      <c r="I56" s="101">
        <f>I53</f>
        <v>588</v>
      </c>
      <c r="J56" s="101">
        <f>J53</f>
        <v>294</v>
      </c>
      <c r="K56" s="87">
        <f>J56/I56*100</f>
        <v>50</v>
      </c>
    </row>
    <row r="57" spans="2:11" x14ac:dyDescent="0.25">
      <c r="B57" s="102"/>
      <c r="C57" s="103"/>
      <c r="D57" s="103"/>
      <c r="E57" s="103"/>
      <c r="F57" s="103"/>
      <c r="G57" s="103"/>
      <c r="H57" s="103"/>
      <c r="I57" s="104"/>
      <c r="J57" s="104"/>
      <c r="K57" s="105"/>
    </row>
    <row r="58" spans="2:11" x14ac:dyDescent="0.25">
      <c r="B58" s="118" t="s">
        <v>56</v>
      </c>
      <c r="C58" s="118"/>
      <c r="D58" s="118"/>
      <c r="E58" s="118"/>
      <c r="F58" s="118"/>
      <c r="G58" s="118"/>
      <c r="H58" s="118"/>
      <c r="I58" s="118"/>
      <c r="J58" s="118"/>
      <c r="K58" s="118"/>
    </row>
    <row r="59" spans="2:11" ht="7.5" customHeight="1" x14ac:dyDescent="0.25">
      <c r="B59" s="118"/>
      <c r="C59" s="118"/>
      <c r="D59" s="118"/>
      <c r="E59" s="118"/>
      <c r="F59" s="118"/>
      <c r="G59" s="118"/>
      <c r="H59" s="118"/>
      <c r="I59" s="118"/>
      <c r="J59" s="118"/>
      <c r="K59" s="118"/>
    </row>
    <row r="60" spans="2:11" hidden="1" x14ac:dyDescent="0.25"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2:11" hidden="1" x14ac:dyDescent="0.25">
      <c r="B61" s="118"/>
      <c r="C61" s="118"/>
      <c r="D61" s="118"/>
      <c r="E61" s="118"/>
      <c r="F61" s="118"/>
      <c r="G61" s="118"/>
      <c r="H61" s="118"/>
      <c r="I61" s="118"/>
      <c r="J61" s="118"/>
      <c r="K61" s="118"/>
    </row>
    <row r="62" spans="2:11" x14ac:dyDescent="0.25">
      <c r="B62" s="102"/>
      <c r="C62" s="119"/>
      <c r="D62" s="119"/>
      <c r="E62" s="119"/>
      <c r="F62" s="119"/>
      <c r="G62" s="119"/>
      <c r="H62" s="119"/>
      <c r="I62" s="55"/>
      <c r="J62" s="55"/>
      <c r="K62" s="55"/>
    </row>
    <row r="63" spans="2:11" ht="16.5" thickBot="1" x14ac:dyDescent="0.3">
      <c r="B63" s="106" t="s">
        <v>57</v>
      </c>
      <c r="C63" s="107"/>
      <c r="D63" s="107"/>
      <c r="E63" s="107"/>
    </row>
    <row r="64" spans="2:11" ht="47.25" x14ac:dyDescent="0.25">
      <c r="B64" s="81" t="s">
        <v>26</v>
      </c>
      <c r="C64" s="4" t="s">
        <v>27</v>
      </c>
      <c r="D64" s="4"/>
      <c r="E64" s="4"/>
      <c r="F64" s="4"/>
      <c r="G64" s="4"/>
      <c r="H64" s="4"/>
      <c r="I64" s="5" t="s">
        <v>28</v>
      </c>
      <c r="J64" s="6" t="s">
        <v>29</v>
      </c>
      <c r="K64" s="7" t="s">
        <v>5</v>
      </c>
    </row>
    <row r="65" spans="2:11" x14ac:dyDescent="0.25">
      <c r="B65" s="82"/>
      <c r="C65" s="9">
        <v>1</v>
      </c>
      <c r="D65" s="10"/>
      <c r="E65" s="10"/>
      <c r="F65" s="10"/>
      <c r="G65" s="10"/>
      <c r="H65" s="83"/>
      <c r="I65" s="12">
        <v>2</v>
      </c>
      <c r="J65" s="13">
        <v>3</v>
      </c>
      <c r="K65" s="14" t="s">
        <v>6</v>
      </c>
    </row>
    <row r="66" spans="2:11" x14ac:dyDescent="0.25">
      <c r="B66" s="84">
        <v>922</v>
      </c>
      <c r="C66" s="85" t="s">
        <v>58</v>
      </c>
      <c r="D66" s="85"/>
      <c r="E66" s="85"/>
      <c r="F66" s="85"/>
      <c r="G66" s="85"/>
      <c r="H66" s="85"/>
      <c r="I66" s="86">
        <f>SUM(I67:I67)</f>
        <v>264511</v>
      </c>
      <c r="J66" s="86">
        <f>SUM(J67:J67)</f>
        <v>337382.73</v>
      </c>
      <c r="K66" s="120">
        <f>J66/I66*100</f>
        <v>127.5496028520553</v>
      </c>
    </row>
    <row r="67" spans="2:11" x14ac:dyDescent="0.25">
      <c r="B67" s="88">
        <v>92211</v>
      </c>
      <c r="C67" s="89" t="s">
        <v>59</v>
      </c>
      <c r="D67" s="89"/>
      <c r="E67" s="89"/>
      <c r="F67" s="89"/>
      <c r="G67" s="89"/>
      <c r="H67" s="89"/>
      <c r="I67" s="90">
        <v>264511</v>
      </c>
      <c r="J67" s="91">
        <v>337382.73</v>
      </c>
      <c r="K67" s="113">
        <f>J67/I67*100</f>
        <v>127.5496028520553</v>
      </c>
    </row>
    <row r="68" spans="2:11" ht="16.5" thickBot="1" x14ac:dyDescent="0.3">
      <c r="B68" s="99"/>
      <c r="C68" s="100" t="s">
        <v>40</v>
      </c>
      <c r="D68" s="100"/>
      <c r="E68" s="100"/>
      <c r="F68" s="100"/>
      <c r="G68" s="100"/>
      <c r="H68" s="100"/>
      <c r="I68" s="101">
        <f>I66</f>
        <v>264511</v>
      </c>
      <c r="J68" s="101">
        <f>J66</f>
        <v>337382.73</v>
      </c>
      <c r="K68" s="120">
        <f>J68/I68*100</f>
        <v>127.5496028520553</v>
      </c>
    </row>
    <row r="69" spans="2:11" ht="16.5" thickBot="1" x14ac:dyDescent="0.3">
      <c r="B69" s="106" t="s">
        <v>60</v>
      </c>
      <c r="C69" s="107"/>
      <c r="D69" s="107"/>
      <c r="E69" s="107"/>
    </row>
    <row r="70" spans="2:11" ht="47.25" x14ac:dyDescent="0.25">
      <c r="B70" s="81" t="s">
        <v>26</v>
      </c>
      <c r="C70" s="4" t="s">
        <v>27</v>
      </c>
      <c r="D70" s="4"/>
      <c r="E70" s="4"/>
      <c r="F70" s="4"/>
      <c r="G70" s="4"/>
      <c r="H70" s="4"/>
      <c r="I70" s="5" t="s">
        <v>28</v>
      </c>
      <c r="J70" s="6" t="s">
        <v>29</v>
      </c>
      <c r="K70" s="7" t="s">
        <v>5</v>
      </c>
    </row>
    <row r="71" spans="2:11" x14ac:dyDescent="0.25">
      <c r="B71" s="82"/>
      <c r="C71" s="9">
        <v>1</v>
      </c>
      <c r="D71" s="10"/>
      <c r="E71" s="10"/>
      <c r="F71" s="10"/>
      <c r="G71" s="10"/>
      <c r="H71" s="83"/>
      <c r="I71" s="12">
        <v>2</v>
      </c>
      <c r="J71" s="13">
        <v>3</v>
      </c>
      <c r="K71" s="14" t="s">
        <v>6</v>
      </c>
    </row>
    <row r="72" spans="2:11" x14ac:dyDescent="0.25">
      <c r="B72" s="84">
        <v>922</v>
      </c>
      <c r="C72" s="85" t="s">
        <v>58</v>
      </c>
      <c r="D72" s="85"/>
      <c r="E72" s="85"/>
      <c r="F72" s="85"/>
      <c r="G72" s="85"/>
      <c r="H72" s="85"/>
      <c r="I72" s="86">
        <f>SUM(I73:I73)</f>
        <v>64400</v>
      </c>
      <c r="J72" s="86">
        <f>SUM(J73:J73)</f>
        <v>-148180.76</v>
      </c>
      <c r="K72" s="120">
        <f>J72/I72*100</f>
        <v>-230.09434782608699</v>
      </c>
    </row>
    <row r="73" spans="2:11" x14ac:dyDescent="0.25">
      <c r="B73" s="88">
        <v>92211</v>
      </c>
      <c r="C73" s="89" t="s">
        <v>59</v>
      </c>
      <c r="D73" s="89"/>
      <c r="E73" s="89"/>
      <c r="F73" s="89"/>
      <c r="G73" s="89"/>
      <c r="H73" s="89"/>
      <c r="I73" s="90">
        <v>64400</v>
      </c>
      <c r="J73" s="91">
        <v>-148180.76</v>
      </c>
      <c r="K73" s="113">
        <f>J73/I73*100</f>
        <v>-230.09434782608699</v>
      </c>
    </row>
    <row r="74" spans="2:11" ht="16.5" thickBot="1" x14ac:dyDescent="0.3">
      <c r="B74" s="99"/>
      <c r="C74" s="100" t="s">
        <v>48</v>
      </c>
      <c r="D74" s="100"/>
      <c r="E74" s="100"/>
      <c r="F74" s="100"/>
      <c r="G74" s="100"/>
      <c r="H74" s="100"/>
      <c r="I74" s="101">
        <f>I72</f>
        <v>64400</v>
      </c>
      <c r="J74" s="101">
        <f>J72</f>
        <v>-148180.76</v>
      </c>
      <c r="K74" s="120">
        <f>J74/I74*100</f>
        <v>-230.09434782608699</v>
      </c>
    </row>
    <row r="75" spans="2:11" ht="16.5" thickBot="1" x14ac:dyDescent="0.3">
      <c r="B75" s="106" t="s">
        <v>61</v>
      </c>
      <c r="C75" s="107"/>
      <c r="D75" s="107"/>
      <c r="E75" s="107"/>
    </row>
    <row r="76" spans="2:11" ht="47.25" x14ac:dyDescent="0.25">
      <c r="B76" s="81" t="s">
        <v>26</v>
      </c>
      <c r="C76" s="4" t="s">
        <v>27</v>
      </c>
      <c r="D76" s="4"/>
      <c r="E76" s="4"/>
      <c r="F76" s="4"/>
      <c r="G76" s="4"/>
      <c r="H76" s="4"/>
      <c r="I76" s="5" t="s">
        <v>28</v>
      </c>
      <c r="J76" s="6" t="s">
        <v>29</v>
      </c>
      <c r="K76" s="7" t="s">
        <v>5</v>
      </c>
    </row>
    <row r="77" spans="2:11" x14ac:dyDescent="0.25">
      <c r="B77" s="82"/>
      <c r="C77" s="9">
        <v>1</v>
      </c>
      <c r="D77" s="10"/>
      <c r="E77" s="10"/>
      <c r="F77" s="10"/>
      <c r="G77" s="10"/>
      <c r="H77" s="83"/>
      <c r="I77" s="12">
        <v>2</v>
      </c>
      <c r="J77" s="13">
        <v>3</v>
      </c>
      <c r="K77" s="14" t="s">
        <v>6</v>
      </c>
    </row>
    <row r="78" spans="2:11" x14ac:dyDescent="0.25">
      <c r="B78" s="84">
        <v>922</v>
      </c>
      <c r="C78" s="85" t="s">
        <v>58</v>
      </c>
      <c r="D78" s="85"/>
      <c r="E78" s="85"/>
      <c r="F78" s="85"/>
      <c r="G78" s="85"/>
      <c r="H78" s="85"/>
      <c r="I78" s="86">
        <f>SUM(I79:I79)</f>
        <v>0</v>
      </c>
      <c r="J78" s="86">
        <f>SUM(J79:J79)</f>
        <v>1200.0899999999999</v>
      </c>
      <c r="K78" s="120" t="e">
        <f>J78/I78*100</f>
        <v>#DIV/0!</v>
      </c>
    </row>
    <row r="79" spans="2:11" x14ac:dyDescent="0.25">
      <c r="B79" s="88">
        <v>92211</v>
      </c>
      <c r="C79" s="89" t="s">
        <v>59</v>
      </c>
      <c r="D79" s="89"/>
      <c r="E79" s="89"/>
      <c r="F79" s="89"/>
      <c r="G79" s="89"/>
      <c r="H79" s="89"/>
      <c r="I79" s="90">
        <v>0</v>
      </c>
      <c r="J79" s="91">
        <v>1200.0899999999999</v>
      </c>
      <c r="K79" s="113" t="e">
        <f>J79/I79*100</f>
        <v>#DIV/0!</v>
      </c>
    </row>
    <row r="80" spans="2:11" ht="16.5" thickBot="1" x14ac:dyDescent="0.3">
      <c r="B80" s="99"/>
      <c r="C80" s="100" t="s">
        <v>48</v>
      </c>
      <c r="D80" s="100"/>
      <c r="E80" s="100"/>
      <c r="F80" s="100"/>
      <c r="G80" s="100"/>
      <c r="H80" s="100"/>
      <c r="I80" s="101">
        <f>I78</f>
        <v>0</v>
      </c>
      <c r="J80" s="101">
        <f>J78</f>
        <v>1200.0899999999999</v>
      </c>
      <c r="K80" s="120" t="e">
        <f>J80/I80*100</f>
        <v>#DIV/0!</v>
      </c>
    </row>
    <row r="81" spans="2:11" ht="16.5" thickBot="1" x14ac:dyDescent="0.3"/>
    <row r="82" spans="2:11" x14ac:dyDescent="0.25">
      <c r="B82" s="121" t="s">
        <v>62</v>
      </c>
      <c r="C82" s="122"/>
      <c r="D82" s="122"/>
      <c r="E82" s="122"/>
      <c r="F82" s="122"/>
      <c r="G82" s="122"/>
      <c r="H82" s="123"/>
      <c r="I82" s="60">
        <f>I16+I23+I40+I32+I48+I55</f>
        <v>13264238</v>
      </c>
      <c r="J82" s="60">
        <f>J16+J23+J40+J32+J48+J55</f>
        <v>6238910.5199999996</v>
      </c>
      <c r="K82" s="120">
        <f>J82/I82*100</f>
        <v>47.03557430136582</v>
      </c>
    </row>
    <row r="83" spans="2:11" ht="16.5" thickBot="1" x14ac:dyDescent="0.3">
      <c r="B83" s="124" t="s">
        <v>63</v>
      </c>
      <c r="C83" s="125"/>
      <c r="D83" s="125"/>
      <c r="E83" s="125"/>
      <c r="F83" s="125"/>
      <c r="G83" s="125"/>
      <c r="H83" s="126"/>
      <c r="I83" s="69">
        <f>I82+I68+I74</f>
        <v>13593149</v>
      </c>
      <c r="J83" s="69">
        <f>J82+J68+J74+J80</f>
        <v>6429312.5800000001</v>
      </c>
      <c r="K83" s="120">
        <f>J83/I83*100</f>
        <v>47.298183665904055</v>
      </c>
    </row>
    <row r="85" spans="2:11" x14ac:dyDescent="0.25">
      <c r="B85" s="1" t="s">
        <v>64</v>
      </c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5">
      <c r="B88" s="127"/>
      <c r="C88" s="127"/>
      <c r="D88" s="127"/>
      <c r="E88" s="127"/>
      <c r="F88" s="127"/>
      <c r="G88" s="127"/>
      <c r="H88" s="127"/>
      <c r="I88" s="127"/>
      <c r="J88" s="127"/>
      <c r="K88" s="127"/>
    </row>
    <row r="89" spans="2:11" x14ac:dyDescent="0.25">
      <c r="B89" s="128" t="s">
        <v>65</v>
      </c>
      <c r="C89" s="128"/>
      <c r="D89" s="128"/>
      <c r="E89" s="128"/>
      <c r="F89" s="128"/>
      <c r="G89" s="127"/>
      <c r="H89" s="127"/>
      <c r="I89" s="127"/>
      <c r="J89" s="127"/>
      <c r="K89" s="127"/>
    </row>
    <row r="93" spans="2:11" ht="16.5" thickBot="1" x14ac:dyDescent="0.3">
      <c r="B93" s="80" t="s">
        <v>25</v>
      </c>
      <c r="C93" s="80"/>
      <c r="D93" s="80"/>
      <c r="E93" s="80"/>
    </row>
    <row r="94" spans="2:11" ht="47.25" x14ac:dyDescent="0.25">
      <c r="B94" s="81" t="s">
        <v>66</v>
      </c>
      <c r="C94" s="4" t="s">
        <v>27</v>
      </c>
      <c r="D94" s="4"/>
      <c r="E94" s="4"/>
      <c r="F94" s="4"/>
      <c r="G94" s="4"/>
      <c r="H94" s="4"/>
      <c r="I94" s="5" t="s">
        <v>28</v>
      </c>
      <c r="J94" s="6" t="s">
        <v>29</v>
      </c>
      <c r="K94" s="7" t="s">
        <v>5</v>
      </c>
    </row>
    <row r="95" spans="2:11" x14ac:dyDescent="0.25">
      <c r="B95" s="82"/>
      <c r="C95" s="9">
        <v>1</v>
      </c>
      <c r="D95" s="10"/>
      <c r="E95" s="10"/>
      <c r="F95" s="10"/>
      <c r="G95" s="10"/>
      <c r="H95" s="83"/>
      <c r="I95" s="12">
        <v>2</v>
      </c>
      <c r="J95" s="13">
        <v>3</v>
      </c>
      <c r="K95" s="14" t="s">
        <v>6</v>
      </c>
    </row>
    <row r="96" spans="2:11" x14ac:dyDescent="0.25">
      <c r="B96" s="8">
        <v>31</v>
      </c>
      <c r="C96" s="16" t="s">
        <v>67</v>
      </c>
      <c r="D96" s="17"/>
      <c r="E96" s="17"/>
      <c r="F96" s="17"/>
      <c r="G96" s="17"/>
      <c r="H96" s="18"/>
      <c r="I96" s="129">
        <f>SUM(I97:I99)</f>
        <v>163500</v>
      </c>
      <c r="J96" s="129">
        <f>SUM(J97:J99)</f>
        <v>134290.23999999999</v>
      </c>
      <c r="K96" s="95">
        <f>J96/I96*100</f>
        <v>82.134703363914369</v>
      </c>
    </row>
    <row r="97" spans="2:11" x14ac:dyDescent="0.25">
      <c r="B97" s="22">
        <v>311</v>
      </c>
      <c r="C97" s="23" t="s">
        <v>68</v>
      </c>
      <c r="D97" s="24"/>
      <c r="E97" s="24"/>
      <c r="F97" s="24"/>
      <c r="G97" s="24"/>
      <c r="H97" s="25"/>
      <c r="I97" s="26">
        <v>130000</v>
      </c>
      <c r="J97" s="27">
        <v>110771.32</v>
      </c>
      <c r="K97" s="87">
        <f t="shared" ref="K97:K99" si="5">J97/I97*100</f>
        <v>85.208707692307698</v>
      </c>
    </row>
    <row r="98" spans="2:11" x14ac:dyDescent="0.25">
      <c r="B98" s="22">
        <v>312</v>
      </c>
      <c r="C98" s="23" t="s">
        <v>69</v>
      </c>
      <c r="D98" s="24"/>
      <c r="E98" s="24"/>
      <c r="F98" s="24"/>
      <c r="G98" s="24"/>
      <c r="H98" s="25"/>
      <c r="I98" s="26">
        <v>12000</v>
      </c>
      <c r="J98" s="27">
        <v>5000</v>
      </c>
      <c r="K98" s="87">
        <f t="shared" si="5"/>
        <v>41.666666666666671</v>
      </c>
    </row>
    <row r="99" spans="2:11" x14ac:dyDescent="0.25">
      <c r="B99" s="22">
        <v>313</v>
      </c>
      <c r="C99" s="23" t="s">
        <v>70</v>
      </c>
      <c r="D99" s="24"/>
      <c r="E99" s="24"/>
      <c r="F99" s="24"/>
      <c r="G99" s="24"/>
      <c r="H99" s="25"/>
      <c r="I99" s="26">
        <v>21500</v>
      </c>
      <c r="J99" s="27">
        <v>18518.919999999998</v>
      </c>
      <c r="K99" s="87">
        <f t="shared" si="5"/>
        <v>86.134511627906974</v>
      </c>
    </row>
    <row r="100" spans="2:11" x14ac:dyDescent="0.25">
      <c r="B100" s="84">
        <v>32</v>
      </c>
      <c r="C100" s="85" t="s">
        <v>71</v>
      </c>
      <c r="D100" s="85"/>
      <c r="E100" s="85"/>
      <c r="F100" s="85"/>
      <c r="G100" s="85"/>
      <c r="H100" s="85"/>
      <c r="I100" s="86">
        <f>SUM(I101:I105)</f>
        <v>1090000</v>
      </c>
      <c r="J100" s="86">
        <f>SUM(J101:J105)</f>
        <v>634441.64</v>
      </c>
      <c r="K100" s="95">
        <f>J100/I100*100</f>
        <v>58.205655045871566</v>
      </c>
    </row>
    <row r="101" spans="2:11" x14ac:dyDescent="0.25">
      <c r="B101" s="88">
        <v>321</v>
      </c>
      <c r="C101" s="89" t="s">
        <v>72</v>
      </c>
      <c r="D101" s="89"/>
      <c r="E101" s="89"/>
      <c r="F101" s="89"/>
      <c r="G101" s="89"/>
      <c r="H101" s="89"/>
      <c r="I101" s="90">
        <v>290000</v>
      </c>
      <c r="J101" s="91">
        <v>220961.99</v>
      </c>
      <c r="K101" s="87">
        <f t="shared" ref="K101:K105" si="6">J101/I101*100</f>
        <v>76.193789655172409</v>
      </c>
    </row>
    <row r="102" spans="2:11" x14ac:dyDescent="0.25">
      <c r="B102" s="88">
        <v>322</v>
      </c>
      <c r="C102" s="96" t="s">
        <v>73</v>
      </c>
      <c r="D102" s="97"/>
      <c r="E102" s="97"/>
      <c r="F102" s="97"/>
      <c r="G102" s="97"/>
      <c r="H102" s="98"/>
      <c r="I102" s="90">
        <v>500000</v>
      </c>
      <c r="J102" s="91">
        <v>275713.57</v>
      </c>
      <c r="K102" s="87">
        <f t="shared" si="6"/>
        <v>55.142714000000005</v>
      </c>
    </row>
    <row r="103" spans="2:11" x14ac:dyDescent="0.25">
      <c r="B103" s="88">
        <v>323</v>
      </c>
      <c r="C103" s="96" t="s">
        <v>74</v>
      </c>
      <c r="D103" s="97"/>
      <c r="E103" s="97"/>
      <c r="F103" s="97"/>
      <c r="G103" s="97"/>
      <c r="H103" s="98"/>
      <c r="I103" s="90">
        <v>290000</v>
      </c>
      <c r="J103" s="91">
        <v>123244.16</v>
      </c>
      <c r="K103" s="87">
        <f t="shared" si="6"/>
        <v>42.497986206896556</v>
      </c>
    </row>
    <row r="104" spans="2:11" x14ac:dyDescent="0.25">
      <c r="B104" s="88">
        <v>324</v>
      </c>
      <c r="C104" s="96" t="s">
        <v>75</v>
      </c>
      <c r="D104" s="97"/>
      <c r="E104" s="97"/>
      <c r="F104" s="97"/>
      <c r="G104" s="97"/>
      <c r="H104" s="98"/>
      <c r="I104" s="90">
        <v>0</v>
      </c>
      <c r="J104" s="91">
        <v>0</v>
      </c>
      <c r="K104" s="87" t="e">
        <f t="shared" si="6"/>
        <v>#DIV/0!</v>
      </c>
    </row>
    <row r="105" spans="2:11" x14ac:dyDescent="0.25">
      <c r="B105" s="88">
        <v>329</v>
      </c>
      <c r="C105" s="96" t="s">
        <v>76</v>
      </c>
      <c r="D105" s="97"/>
      <c r="E105" s="97"/>
      <c r="F105" s="97"/>
      <c r="G105" s="97"/>
      <c r="H105" s="98"/>
      <c r="I105" s="90">
        <v>10000</v>
      </c>
      <c r="J105" s="91">
        <v>14521.92</v>
      </c>
      <c r="K105" s="87">
        <f t="shared" si="6"/>
        <v>145.2192</v>
      </c>
    </row>
    <row r="106" spans="2:11" x14ac:dyDescent="0.25">
      <c r="B106" s="84">
        <v>34</v>
      </c>
      <c r="C106" s="115" t="s">
        <v>77</v>
      </c>
      <c r="D106" s="116"/>
      <c r="E106" s="116"/>
      <c r="F106" s="116"/>
      <c r="G106" s="116"/>
      <c r="H106" s="117"/>
      <c r="I106" s="86">
        <f>I107</f>
        <v>5000</v>
      </c>
      <c r="J106" s="86">
        <f>J107</f>
        <v>2303.33</v>
      </c>
      <c r="K106" s="95">
        <f>J106/I106*100</f>
        <v>46.066599999999994</v>
      </c>
    </row>
    <row r="107" spans="2:11" x14ac:dyDescent="0.25">
      <c r="B107" s="88">
        <v>343</v>
      </c>
      <c r="C107" s="89" t="s">
        <v>78</v>
      </c>
      <c r="D107" s="89"/>
      <c r="E107" s="89"/>
      <c r="F107" s="89"/>
      <c r="G107" s="89"/>
      <c r="H107" s="89"/>
      <c r="I107" s="90">
        <v>5000</v>
      </c>
      <c r="J107" s="91">
        <v>2303.33</v>
      </c>
      <c r="K107" s="87">
        <f>J107/I107*100</f>
        <v>46.066599999999994</v>
      </c>
    </row>
    <row r="108" spans="2:11" x14ac:dyDescent="0.25">
      <c r="B108" s="130">
        <v>42</v>
      </c>
      <c r="C108" s="131" t="s">
        <v>79</v>
      </c>
      <c r="D108" s="132"/>
      <c r="E108" s="132"/>
      <c r="F108" s="132"/>
      <c r="G108" s="132"/>
      <c r="H108" s="133"/>
      <c r="I108" s="134">
        <f>I109</f>
        <v>120050</v>
      </c>
      <c r="J108" s="134">
        <f>J109</f>
        <v>630</v>
      </c>
      <c r="K108" s="95">
        <f t="shared" ref="K108:K110" si="7">J108/I108*100</f>
        <v>0.52478134110787178</v>
      </c>
    </row>
    <row r="109" spans="2:11" x14ac:dyDescent="0.25">
      <c r="B109" s="135">
        <v>422</v>
      </c>
      <c r="C109" s="96" t="s">
        <v>80</v>
      </c>
      <c r="D109" s="97"/>
      <c r="E109" s="97"/>
      <c r="F109" s="97"/>
      <c r="G109" s="97"/>
      <c r="H109" s="98"/>
      <c r="I109" s="136">
        <v>120050</v>
      </c>
      <c r="J109" s="137">
        <v>630</v>
      </c>
      <c r="K109" s="87">
        <f t="shared" si="7"/>
        <v>0.52478134110787178</v>
      </c>
    </row>
    <row r="110" spans="2:11" ht="16.5" thickBot="1" x14ac:dyDescent="0.3">
      <c r="B110" s="99"/>
      <c r="C110" s="100" t="s">
        <v>36</v>
      </c>
      <c r="D110" s="100"/>
      <c r="E110" s="100"/>
      <c r="F110" s="100"/>
      <c r="G110" s="100"/>
      <c r="H110" s="100"/>
      <c r="I110" s="101">
        <f>I100+I106+I108+I96</f>
        <v>1378550</v>
      </c>
      <c r="J110" s="101">
        <f>J100+J106+J108+J96</f>
        <v>771665.21</v>
      </c>
      <c r="K110" s="95">
        <f t="shared" si="7"/>
        <v>55.976584817380584</v>
      </c>
    </row>
    <row r="111" spans="2:11" x14ac:dyDescent="0.25">
      <c r="B111" s="102"/>
      <c r="C111" s="103"/>
      <c r="D111" s="103"/>
      <c r="E111" s="103"/>
      <c r="F111" s="103"/>
      <c r="G111" s="103"/>
      <c r="H111" s="103"/>
      <c r="I111" s="104"/>
      <c r="J111" s="104"/>
      <c r="K111" s="105"/>
    </row>
    <row r="112" spans="2:11" x14ac:dyDescent="0.25">
      <c r="B112" s="102"/>
      <c r="C112" s="103"/>
      <c r="D112" s="103"/>
      <c r="E112" s="103"/>
      <c r="F112" s="103"/>
      <c r="G112" s="103"/>
      <c r="H112" s="103"/>
      <c r="I112" s="104"/>
      <c r="J112" s="104"/>
      <c r="K112" s="105"/>
    </row>
    <row r="113" spans="2:11" ht="16.5" thickBot="1" x14ac:dyDescent="0.3">
      <c r="B113" s="106" t="s">
        <v>37</v>
      </c>
      <c r="C113" s="107"/>
      <c r="D113" s="107"/>
      <c r="E113" s="107"/>
    </row>
    <row r="114" spans="2:11" ht="47.25" x14ac:dyDescent="0.25">
      <c r="B114" s="81" t="s">
        <v>66</v>
      </c>
      <c r="C114" s="4" t="s">
        <v>27</v>
      </c>
      <c r="D114" s="4"/>
      <c r="E114" s="4"/>
      <c r="F114" s="4"/>
      <c r="G114" s="4"/>
      <c r="H114" s="4"/>
      <c r="I114" s="5" t="s">
        <v>28</v>
      </c>
      <c r="J114" s="6" t="s">
        <v>29</v>
      </c>
      <c r="K114" s="7" t="s">
        <v>5</v>
      </c>
    </row>
    <row r="115" spans="2:11" x14ac:dyDescent="0.25">
      <c r="B115" s="82"/>
      <c r="C115" s="9">
        <v>1</v>
      </c>
      <c r="D115" s="10"/>
      <c r="E115" s="10"/>
      <c r="F115" s="10"/>
      <c r="G115" s="10"/>
      <c r="H115" s="83"/>
      <c r="I115" s="12">
        <v>2</v>
      </c>
      <c r="J115" s="13">
        <v>3</v>
      </c>
      <c r="K115" s="14" t="s">
        <v>6</v>
      </c>
    </row>
    <row r="116" spans="2:11" x14ac:dyDescent="0.25">
      <c r="B116" s="84">
        <v>32</v>
      </c>
      <c r="C116" s="85" t="s">
        <v>71</v>
      </c>
      <c r="D116" s="85"/>
      <c r="E116" s="85"/>
      <c r="F116" s="85"/>
      <c r="G116" s="85"/>
      <c r="H116" s="85"/>
      <c r="I116" s="86">
        <f>SUM(I117:I121)</f>
        <v>145000</v>
      </c>
      <c r="J116" s="86">
        <f>SUM(J117:J121)</f>
        <v>55149.91</v>
      </c>
      <c r="K116" s="95">
        <f>J116/I116*100</f>
        <v>38.034420689655171</v>
      </c>
    </row>
    <row r="117" spans="2:11" x14ac:dyDescent="0.25">
      <c r="B117" s="88">
        <v>321</v>
      </c>
      <c r="C117" s="89" t="s">
        <v>72</v>
      </c>
      <c r="D117" s="89"/>
      <c r="E117" s="89"/>
      <c r="F117" s="89"/>
      <c r="G117" s="89"/>
      <c r="H117" s="89"/>
      <c r="I117" s="90">
        <v>15000</v>
      </c>
      <c r="J117" s="91">
        <v>3885.7</v>
      </c>
      <c r="K117" s="87">
        <f t="shared" ref="K117:K121" si="8">J117/I117*100</f>
        <v>25.904666666666664</v>
      </c>
    </row>
    <row r="118" spans="2:11" x14ac:dyDescent="0.25">
      <c r="B118" s="88">
        <v>322</v>
      </c>
      <c r="C118" s="96" t="s">
        <v>73</v>
      </c>
      <c r="D118" s="97"/>
      <c r="E118" s="97"/>
      <c r="F118" s="97"/>
      <c r="G118" s="97"/>
      <c r="H118" s="98"/>
      <c r="I118" s="90">
        <v>15000</v>
      </c>
      <c r="J118" s="91">
        <v>2638.05</v>
      </c>
      <c r="K118" s="87">
        <f t="shared" si="8"/>
        <v>17.587</v>
      </c>
    </row>
    <row r="119" spans="2:11" x14ac:dyDescent="0.25">
      <c r="B119" s="88">
        <v>323</v>
      </c>
      <c r="C119" s="96" t="s">
        <v>74</v>
      </c>
      <c r="D119" s="97"/>
      <c r="E119" s="97"/>
      <c r="F119" s="97"/>
      <c r="G119" s="97"/>
      <c r="H119" s="98"/>
      <c r="I119" s="90">
        <v>100000</v>
      </c>
      <c r="J119" s="91">
        <v>43118.35</v>
      </c>
      <c r="K119" s="87">
        <f t="shared" si="8"/>
        <v>43.11835</v>
      </c>
    </row>
    <row r="120" spans="2:11" x14ac:dyDescent="0.25">
      <c r="B120" s="88">
        <v>324</v>
      </c>
      <c r="C120" s="96" t="s">
        <v>75</v>
      </c>
      <c r="D120" s="97"/>
      <c r="E120" s="97"/>
      <c r="F120" s="97"/>
      <c r="G120" s="97"/>
      <c r="H120" s="98"/>
      <c r="I120" s="90">
        <v>5000</v>
      </c>
      <c r="J120" s="91">
        <v>2739.4</v>
      </c>
      <c r="K120" s="87">
        <f t="shared" si="8"/>
        <v>54.788000000000004</v>
      </c>
    </row>
    <row r="121" spans="2:11" x14ac:dyDescent="0.25">
      <c r="B121" s="88">
        <v>329</v>
      </c>
      <c r="C121" s="96" t="s">
        <v>76</v>
      </c>
      <c r="D121" s="97"/>
      <c r="E121" s="97"/>
      <c r="F121" s="97"/>
      <c r="G121" s="97"/>
      <c r="H121" s="98"/>
      <c r="I121" s="90">
        <v>10000</v>
      </c>
      <c r="J121" s="91">
        <v>2768.41</v>
      </c>
      <c r="K121" s="87">
        <f t="shared" si="8"/>
        <v>27.684100000000001</v>
      </c>
    </row>
    <row r="122" spans="2:11" x14ac:dyDescent="0.25">
      <c r="B122" s="84">
        <v>34</v>
      </c>
      <c r="C122" s="115" t="s">
        <v>77</v>
      </c>
      <c r="D122" s="116"/>
      <c r="E122" s="116"/>
      <c r="F122" s="116"/>
      <c r="G122" s="116"/>
      <c r="H122" s="117"/>
      <c r="I122" s="86">
        <f>I123</f>
        <v>0</v>
      </c>
      <c r="J122" s="86">
        <f>J123</f>
        <v>141.49</v>
      </c>
      <c r="K122" s="95" t="e">
        <f>J122/I122*100</f>
        <v>#DIV/0!</v>
      </c>
    </row>
    <row r="123" spans="2:11" x14ac:dyDescent="0.25">
      <c r="B123" s="88">
        <v>343</v>
      </c>
      <c r="C123" s="89" t="s">
        <v>78</v>
      </c>
      <c r="D123" s="89"/>
      <c r="E123" s="89"/>
      <c r="F123" s="89"/>
      <c r="G123" s="89"/>
      <c r="H123" s="89"/>
      <c r="I123" s="90">
        <v>0</v>
      </c>
      <c r="J123" s="91">
        <v>141.49</v>
      </c>
      <c r="K123" s="87" t="e">
        <f>J123/I123*100</f>
        <v>#DIV/0!</v>
      </c>
    </row>
    <row r="124" spans="2:11" x14ac:dyDescent="0.25">
      <c r="B124" s="130">
        <v>42</v>
      </c>
      <c r="C124" s="131" t="s">
        <v>79</v>
      </c>
      <c r="D124" s="132"/>
      <c r="E124" s="132"/>
      <c r="F124" s="132"/>
      <c r="G124" s="132"/>
      <c r="H124" s="133"/>
      <c r="I124" s="134">
        <f>I125+I126</f>
        <v>179511</v>
      </c>
      <c r="J124" s="134">
        <f>J125+J126</f>
        <v>5140.0200000000004</v>
      </c>
      <c r="K124" s="134">
        <f t="shared" ref="K124" si="9">K125</f>
        <v>0</v>
      </c>
    </row>
    <row r="125" spans="2:11" x14ac:dyDescent="0.25">
      <c r="B125" s="135">
        <v>422</v>
      </c>
      <c r="C125" s="96" t="s">
        <v>80</v>
      </c>
      <c r="D125" s="97"/>
      <c r="E125" s="97"/>
      <c r="F125" s="97"/>
      <c r="G125" s="97"/>
      <c r="H125" s="98"/>
      <c r="I125" s="136">
        <v>169511</v>
      </c>
      <c r="J125" s="137">
        <v>4107.1000000000004</v>
      </c>
      <c r="K125" s="87"/>
    </row>
    <row r="126" spans="2:11" x14ac:dyDescent="0.25">
      <c r="B126" s="135">
        <v>424</v>
      </c>
      <c r="C126" s="96" t="s">
        <v>81</v>
      </c>
      <c r="D126" s="97"/>
      <c r="E126" s="97"/>
      <c r="F126" s="97"/>
      <c r="G126" s="97"/>
      <c r="H126" s="98"/>
      <c r="I126" s="136">
        <v>10000</v>
      </c>
      <c r="J126" s="137">
        <v>1032.92</v>
      </c>
      <c r="K126" s="87"/>
    </row>
    <row r="127" spans="2:11" ht="16.5" thickBot="1" x14ac:dyDescent="0.3">
      <c r="B127" s="99"/>
      <c r="C127" s="100" t="s">
        <v>40</v>
      </c>
      <c r="D127" s="100"/>
      <c r="E127" s="100"/>
      <c r="F127" s="100"/>
      <c r="G127" s="100"/>
      <c r="H127" s="100"/>
      <c r="I127" s="101">
        <f>I124+I116</f>
        <v>324511</v>
      </c>
      <c r="J127" s="101">
        <f>J124+J116+J122</f>
        <v>60431.420000000006</v>
      </c>
      <c r="K127" s="95">
        <f>J127/I127*100</f>
        <v>18.622302479731044</v>
      </c>
    </row>
    <row r="128" spans="2:11" x14ac:dyDescent="0.25">
      <c r="B128" s="102"/>
      <c r="C128" s="103"/>
      <c r="D128" s="103"/>
      <c r="E128" s="103"/>
      <c r="F128" s="103"/>
      <c r="G128" s="103"/>
      <c r="H128" s="103"/>
      <c r="I128" s="104"/>
      <c r="J128" s="104"/>
      <c r="K128" s="105"/>
    </row>
    <row r="129" spans="2:29" x14ac:dyDescent="0.25">
      <c r="B129" s="102"/>
      <c r="C129" s="103"/>
      <c r="D129" s="103"/>
      <c r="E129" s="103"/>
      <c r="F129" s="103"/>
      <c r="G129" s="103"/>
      <c r="H129" s="103"/>
      <c r="I129" s="105"/>
      <c r="J129" s="105"/>
      <c r="K129" s="105"/>
    </row>
    <row r="130" spans="2:29" x14ac:dyDescent="0.25">
      <c r="B130" s="102"/>
      <c r="C130" s="138"/>
      <c r="D130" s="138"/>
      <c r="E130" s="138"/>
      <c r="F130" s="138"/>
      <c r="G130" s="138"/>
      <c r="H130" s="138"/>
      <c r="I130" s="55"/>
      <c r="J130" s="55"/>
      <c r="K130" s="55"/>
    </row>
    <row r="131" spans="2:29" ht="15.75" customHeight="1" thickBot="1" x14ac:dyDescent="0.3">
      <c r="B131" s="80" t="s">
        <v>45</v>
      </c>
      <c r="C131" s="80"/>
      <c r="D131" s="80"/>
      <c r="E131" s="80"/>
      <c r="S131" s="139"/>
      <c r="T131" s="140"/>
      <c r="U131" s="140"/>
      <c r="V131" s="140"/>
      <c r="W131" s="140"/>
      <c r="X131" s="140"/>
      <c r="Y131" s="140"/>
      <c r="Z131" s="141"/>
      <c r="AA131" s="141"/>
      <c r="AB131" s="141"/>
      <c r="AC131" s="141"/>
    </row>
    <row r="132" spans="2:29" ht="47.25" x14ac:dyDescent="0.25">
      <c r="B132" s="3" t="s">
        <v>66</v>
      </c>
      <c r="C132" s="4" t="s">
        <v>27</v>
      </c>
      <c r="D132" s="4"/>
      <c r="E132" s="4"/>
      <c r="F132" s="4"/>
      <c r="G132" s="4"/>
      <c r="H132" s="4"/>
      <c r="I132" s="5" t="s">
        <v>28</v>
      </c>
      <c r="J132" s="6" t="s">
        <v>29</v>
      </c>
      <c r="K132" s="7" t="s">
        <v>5</v>
      </c>
      <c r="S132" s="142"/>
      <c r="T132" s="140"/>
      <c r="U132" s="140"/>
      <c r="V132" s="140"/>
      <c r="W132" s="140"/>
      <c r="X132" s="140"/>
      <c r="Y132" s="140"/>
      <c r="Z132" s="141"/>
      <c r="AA132" s="141"/>
      <c r="AB132" s="141"/>
      <c r="AC132" s="141"/>
    </row>
    <row r="133" spans="2:29" x14ac:dyDescent="0.25">
      <c r="B133" s="82"/>
      <c r="C133" s="9">
        <v>1</v>
      </c>
      <c r="D133" s="10"/>
      <c r="E133" s="10"/>
      <c r="F133" s="10"/>
      <c r="G133" s="10"/>
      <c r="H133" s="83"/>
      <c r="I133" s="12">
        <v>2</v>
      </c>
      <c r="J133" s="13">
        <v>3</v>
      </c>
      <c r="K133" s="14" t="s">
        <v>6</v>
      </c>
      <c r="S133" s="33"/>
      <c r="T133" s="143"/>
      <c r="U133" s="143"/>
      <c r="V133" s="143"/>
      <c r="W133" s="143"/>
      <c r="X133" s="143"/>
      <c r="Y133" s="143"/>
      <c r="Z133" s="35"/>
      <c r="AA133" s="35"/>
      <c r="AB133" s="35"/>
      <c r="AC133" s="144"/>
    </row>
    <row r="134" spans="2:29" x14ac:dyDescent="0.25">
      <c r="B134" s="8">
        <v>31</v>
      </c>
      <c r="C134" s="16" t="s">
        <v>67</v>
      </c>
      <c r="D134" s="17"/>
      <c r="E134" s="17"/>
      <c r="F134" s="17"/>
      <c r="G134" s="17"/>
      <c r="H134" s="18"/>
      <c r="I134" s="129">
        <f>SUM(I135:I137)</f>
        <v>11496200</v>
      </c>
      <c r="J134" s="129">
        <f>SUM(J135:J137)</f>
        <v>5203709.32</v>
      </c>
      <c r="K134" s="95">
        <f>J134/I134*100</f>
        <v>45.264603260207728</v>
      </c>
      <c r="S134" s="33"/>
      <c r="T134" s="34"/>
      <c r="U134" s="34"/>
      <c r="V134" s="34"/>
      <c r="W134" s="34"/>
      <c r="X134" s="34"/>
      <c r="Y134" s="34"/>
      <c r="Z134" s="35"/>
      <c r="AA134" s="35"/>
      <c r="AB134" s="35"/>
      <c r="AC134" s="144"/>
    </row>
    <row r="135" spans="2:29" x14ac:dyDescent="0.25">
      <c r="B135" s="22">
        <v>311</v>
      </c>
      <c r="C135" s="23" t="s">
        <v>68</v>
      </c>
      <c r="D135" s="24"/>
      <c r="E135" s="24"/>
      <c r="F135" s="24"/>
      <c r="G135" s="24"/>
      <c r="H135" s="25"/>
      <c r="I135" s="26">
        <v>9565000</v>
      </c>
      <c r="J135" s="27">
        <v>4342612.1900000004</v>
      </c>
      <c r="K135" s="87">
        <f t="shared" ref="K135:K137" si="10">J135/I135*100</f>
        <v>45.401068374281238</v>
      </c>
      <c r="S135" s="33"/>
      <c r="T135" s="34"/>
      <c r="U135" s="34"/>
      <c r="V135" s="34"/>
      <c r="W135" s="34"/>
      <c r="X135" s="34"/>
      <c r="Y135" s="34"/>
      <c r="Z135" s="35"/>
      <c r="AA135" s="35"/>
      <c r="AB135" s="35"/>
      <c r="AC135" s="144"/>
    </row>
    <row r="136" spans="2:29" x14ac:dyDescent="0.25">
      <c r="B136" s="22">
        <v>312</v>
      </c>
      <c r="C136" s="23" t="s">
        <v>69</v>
      </c>
      <c r="D136" s="24"/>
      <c r="E136" s="24"/>
      <c r="F136" s="24"/>
      <c r="G136" s="24"/>
      <c r="H136" s="25"/>
      <c r="I136" s="26">
        <v>420000</v>
      </c>
      <c r="J136" s="27">
        <v>145630.60999999999</v>
      </c>
      <c r="K136" s="87">
        <f t="shared" si="10"/>
        <v>34.67395476190476</v>
      </c>
      <c r="S136" s="33"/>
      <c r="T136" s="143"/>
      <c r="U136" s="143"/>
      <c r="V136" s="143"/>
      <c r="W136" s="143"/>
      <c r="X136" s="143"/>
      <c r="Y136" s="143"/>
      <c r="Z136" s="35"/>
      <c r="AA136" s="35"/>
      <c r="AB136" s="35"/>
      <c r="AC136" s="144"/>
    </row>
    <row r="137" spans="2:29" x14ac:dyDescent="0.25">
      <c r="B137" s="22">
        <v>313</v>
      </c>
      <c r="C137" s="23" t="s">
        <v>70</v>
      </c>
      <c r="D137" s="24"/>
      <c r="E137" s="24"/>
      <c r="F137" s="24"/>
      <c r="G137" s="24"/>
      <c r="H137" s="25"/>
      <c r="I137" s="26">
        <v>1511200</v>
      </c>
      <c r="J137" s="27">
        <v>715466.52</v>
      </c>
      <c r="K137" s="87">
        <f t="shared" si="10"/>
        <v>47.344264160931708</v>
      </c>
      <c r="S137" s="33"/>
      <c r="T137" s="143"/>
      <c r="U137" s="143"/>
      <c r="V137" s="143"/>
      <c r="W137" s="143"/>
      <c r="X137" s="143"/>
      <c r="Y137" s="143"/>
      <c r="Z137" s="35"/>
      <c r="AA137" s="35"/>
      <c r="AB137" s="35"/>
      <c r="AC137" s="144"/>
    </row>
    <row r="138" spans="2:29" x14ac:dyDescent="0.25">
      <c r="B138" s="84">
        <v>32</v>
      </c>
      <c r="C138" s="85" t="s">
        <v>71</v>
      </c>
      <c r="D138" s="85"/>
      <c r="E138" s="85"/>
      <c r="F138" s="85"/>
      <c r="G138" s="85"/>
      <c r="H138" s="85"/>
      <c r="I138" s="86">
        <f>SUM(I139:I143)</f>
        <v>279300</v>
      </c>
      <c r="J138" s="86">
        <f>SUM(J139:J143)</f>
        <v>174475</v>
      </c>
      <c r="K138" s="95">
        <f>J138/I138*100</f>
        <v>62.468671679197996</v>
      </c>
      <c r="S138" s="33"/>
      <c r="T138" s="143"/>
      <c r="U138" s="143"/>
      <c r="V138" s="143"/>
      <c r="W138" s="143"/>
      <c r="X138" s="143"/>
      <c r="Y138" s="143"/>
      <c r="Z138" s="35"/>
      <c r="AA138" s="35"/>
      <c r="AB138" s="35"/>
      <c r="AC138" s="144"/>
    </row>
    <row r="139" spans="2:29" x14ac:dyDescent="0.25">
      <c r="B139" s="88">
        <v>321</v>
      </c>
      <c r="C139" s="96" t="s">
        <v>72</v>
      </c>
      <c r="D139" s="97"/>
      <c r="E139" s="97"/>
      <c r="F139" s="97"/>
      <c r="G139" s="97"/>
      <c r="H139" s="98"/>
      <c r="I139" s="90">
        <v>69000</v>
      </c>
      <c r="J139" s="91">
        <v>29618.82</v>
      </c>
      <c r="K139" s="87">
        <f>J139/I139*100</f>
        <v>42.925826086956519</v>
      </c>
      <c r="S139" s="33"/>
      <c r="T139" s="143"/>
      <c r="U139" s="143"/>
      <c r="V139" s="143"/>
      <c r="W139" s="143"/>
      <c r="X139" s="143"/>
      <c r="Y139" s="143"/>
      <c r="Z139" s="35"/>
      <c r="AA139" s="35"/>
      <c r="AB139" s="35"/>
      <c r="AC139" s="144"/>
    </row>
    <row r="140" spans="2:29" x14ac:dyDescent="0.25">
      <c r="B140" s="88">
        <v>322</v>
      </c>
      <c r="C140" s="96" t="s">
        <v>73</v>
      </c>
      <c r="D140" s="97"/>
      <c r="E140" s="97"/>
      <c r="F140" s="97"/>
      <c r="G140" s="97"/>
      <c r="H140" s="98"/>
      <c r="I140" s="90">
        <v>0</v>
      </c>
      <c r="J140" s="91">
        <v>1100</v>
      </c>
      <c r="K140" s="87" t="e">
        <f>J140/I140*100</f>
        <v>#DIV/0!</v>
      </c>
      <c r="S140" s="145"/>
      <c r="T140" s="138"/>
      <c r="U140" s="138"/>
      <c r="V140" s="138"/>
      <c r="W140" s="138"/>
      <c r="X140" s="138"/>
      <c r="Y140" s="138"/>
      <c r="Z140" s="146"/>
      <c r="AA140" s="146"/>
      <c r="AB140" s="146"/>
      <c r="AC140" s="144"/>
    </row>
    <row r="141" spans="2:29" x14ac:dyDescent="0.25">
      <c r="B141" s="88">
        <v>323</v>
      </c>
      <c r="C141" s="96" t="s">
        <v>74</v>
      </c>
      <c r="D141" s="97"/>
      <c r="E141" s="97"/>
      <c r="F141" s="97"/>
      <c r="G141" s="97"/>
      <c r="H141" s="98"/>
      <c r="I141" s="90">
        <v>130000</v>
      </c>
      <c r="J141" s="91">
        <v>51047.21</v>
      </c>
      <c r="K141" s="87">
        <f>J141/I141*100</f>
        <v>39.267084615384611</v>
      </c>
      <c r="S141" s="147"/>
      <c r="T141" s="147"/>
      <c r="U141" s="147"/>
      <c r="V141" s="147"/>
      <c r="W141" s="147"/>
      <c r="X141" s="147"/>
      <c r="Y141" s="147"/>
      <c r="Z141" s="74"/>
      <c r="AA141" s="74"/>
      <c r="AB141" s="74"/>
      <c r="AC141" s="105"/>
    </row>
    <row r="142" spans="2:29" x14ac:dyDescent="0.25">
      <c r="B142" s="88">
        <v>324</v>
      </c>
      <c r="C142" s="96" t="s">
        <v>82</v>
      </c>
      <c r="D142" s="97"/>
      <c r="E142" s="97"/>
      <c r="F142" s="97"/>
      <c r="G142" s="97"/>
      <c r="H142" s="98"/>
      <c r="I142" s="90">
        <v>52000</v>
      </c>
      <c r="J142" s="91">
        <v>51874.5</v>
      </c>
      <c r="K142" s="87"/>
    </row>
    <row r="143" spans="2:29" x14ac:dyDescent="0.25">
      <c r="B143" s="88">
        <v>329</v>
      </c>
      <c r="C143" s="96" t="s">
        <v>76</v>
      </c>
      <c r="D143" s="97"/>
      <c r="E143" s="97"/>
      <c r="F143" s="97"/>
      <c r="G143" s="97"/>
      <c r="H143" s="98"/>
      <c r="I143" s="90">
        <v>28300</v>
      </c>
      <c r="J143" s="91">
        <v>40834.47</v>
      </c>
      <c r="K143" s="87">
        <f>J143/I143*100</f>
        <v>144.29141342756185</v>
      </c>
    </row>
    <row r="144" spans="2:29" x14ac:dyDescent="0.25">
      <c r="B144" s="84">
        <v>34</v>
      </c>
      <c r="C144" s="115" t="s">
        <v>77</v>
      </c>
      <c r="D144" s="116"/>
      <c r="E144" s="116"/>
      <c r="F144" s="116"/>
      <c r="G144" s="116"/>
      <c r="H144" s="117"/>
      <c r="I144" s="86">
        <f>I145</f>
        <v>20000</v>
      </c>
      <c r="J144" s="86">
        <f>J145</f>
        <v>11828.36</v>
      </c>
      <c r="K144" s="95">
        <f>J144/I144*100</f>
        <v>59.141800000000003</v>
      </c>
    </row>
    <row r="145" spans="2:11" x14ac:dyDescent="0.25">
      <c r="B145" s="88">
        <v>343</v>
      </c>
      <c r="C145" s="89" t="s">
        <v>78</v>
      </c>
      <c r="D145" s="89"/>
      <c r="E145" s="89"/>
      <c r="F145" s="89"/>
      <c r="G145" s="89"/>
      <c r="H145" s="89"/>
      <c r="I145" s="90">
        <v>20000</v>
      </c>
      <c r="J145" s="91">
        <v>11828.36</v>
      </c>
      <c r="K145" s="87">
        <f>J145/I145*100</f>
        <v>59.141800000000003</v>
      </c>
    </row>
    <row r="146" spans="2:11" x14ac:dyDescent="0.25">
      <c r="B146" s="84">
        <v>37</v>
      </c>
      <c r="C146" s="115" t="s">
        <v>83</v>
      </c>
      <c r="D146" s="116"/>
      <c r="E146" s="116"/>
      <c r="F146" s="116"/>
      <c r="G146" s="116"/>
      <c r="H146" s="117"/>
      <c r="I146" s="86">
        <f>I147</f>
        <v>80000</v>
      </c>
      <c r="J146" s="86">
        <f>J147</f>
        <v>29923.5</v>
      </c>
      <c r="K146" s="95">
        <f>J146/I146*100</f>
        <v>37.404375000000002</v>
      </c>
    </row>
    <row r="147" spans="2:11" x14ac:dyDescent="0.25">
      <c r="B147" s="88">
        <v>372</v>
      </c>
      <c r="C147" s="89" t="s">
        <v>84</v>
      </c>
      <c r="D147" s="89"/>
      <c r="E147" s="89"/>
      <c r="F147" s="89"/>
      <c r="G147" s="89"/>
      <c r="H147" s="89"/>
      <c r="I147" s="90">
        <v>80000</v>
      </c>
      <c r="J147" s="91">
        <v>29923.5</v>
      </c>
      <c r="K147" s="87">
        <f>J147/I147*100</f>
        <v>37.404375000000002</v>
      </c>
    </row>
    <row r="148" spans="2:11" x14ac:dyDescent="0.25">
      <c r="B148" s="130">
        <v>42</v>
      </c>
      <c r="C148" s="131" t="s">
        <v>79</v>
      </c>
      <c r="D148" s="132"/>
      <c r="E148" s="132"/>
      <c r="F148" s="132"/>
      <c r="G148" s="132"/>
      <c r="H148" s="133"/>
      <c r="I148" s="134">
        <f>I149</f>
        <v>10000</v>
      </c>
      <c r="J148" s="134">
        <f>J149</f>
        <v>0</v>
      </c>
      <c r="K148" s="134">
        <f t="shared" ref="K148" si="11">K149</f>
        <v>0</v>
      </c>
    </row>
    <row r="149" spans="2:11" x14ac:dyDescent="0.25">
      <c r="B149" s="135">
        <v>424</v>
      </c>
      <c r="C149" s="96" t="s">
        <v>81</v>
      </c>
      <c r="D149" s="97"/>
      <c r="E149" s="97"/>
      <c r="F149" s="97"/>
      <c r="G149" s="97"/>
      <c r="H149" s="98"/>
      <c r="I149" s="136">
        <v>10000</v>
      </c>
      <c r="J149" s="137">
        <v>0</v>
      </c>
      <c r="K149" s="87"/>
    </row>
    <row r="150" spans="2:11" ht="16.5" thickBot="1" x14ac:dyDescent="0.3">
      <c r="B150" s="99"/>
      <c r="C150" s="100" t="s">
        <v>48</v>
      </c>
      <c r="D150" s="100"/>
      <c r="E150" s="100"/>
      <c r="F150" s="100"/>
      <c r="G150" s="100"/>
      <c r="H150" s="100"/>
      <c r="I150" s="101">
        <f>I138+I134+I144+I146+I148</f>
        <v>11885500</v>
      </c>
      <c r="J150" s="101">
        <f>J138+J134+J144+J146</f>
        <v>5419936.1800000006</v>
      </c>
      <c r="K150" s="95">
        <f>J150/I150*100</f>
        <v>45.601246729207858</v>
      </c>
    </row>
    <row r="152" spans="2:11" ht="16.5" thickBot="1" x14ac:dyDescent="0.3">
      <c r="B152" s="80" t="s">
        <v>49</v>
      </c>
      <c r="C152" s="80"/>
      <c r="D152" s="80"/>
      <c r="E152" s="80"/>
    </row>
    <row r="153" spans="2:11" ht="47.25" x14ac:dyDescent="0.25">
      <c r="B153" s="3" t="s">
        <v>66</v>
      </c>
      <c r="C153" s="4" t="s">
        <v>27</v>
      </c>
      <c r="D153" s="4"/>
      <c r="E153" s="4"/>
      <c r="F153" s="4"/>
      <c r="G153" s="4"/>
      <c r="H153" s="4"/>
      <c r="I153" s="5" t="s">
        <v>28</v>
      </c>
      <c r="J153" s="6" t="s">
        <v>29</v>
      </c>
      <c r="K153" s="7" t="s">
        <v>5</v>
      </c>
    </row>
    <row r="154" spans="2:11" x14ac:dyDescent="0.25">
      <c r="B154" s="82"/>
      <c r="C154" s="9">
        <v>1</v>
      </c>
      <c r="D154" s="10"/>
      <c r="E154" s="10"/>
      <c r="F154" s="10"/>
      <c r="G154" s="10"/>
      <c r="H154" s="83"/>
      <c r="I154" s="12">
        <v>2</v>
      </c>
      <c r="J154" s="13">
        <v>3</v>
      </c>
      <c r="K154" s="14" t="s">
        <v>6</v>
      </c>
    </row>
    <row r="155" spans="2:11" x14ac:dyDescent="0.25">
      <c r="B155" s="84">
        <v>32</v>
      </c>
      <c r="C155" s="85" t="s">
        <v>71</v>
      </c>
      <c r="D155" s="85"/>
      <c r="E155" s="85"/>
      <c r="F155" s="85"/>
      <c r="G155" s="85"/>
      <c r="H155" s="85"/>
      <c r="I155" s="86">
        <f>SUM(I156:I157)</f>
        <v>4000</v>
      </c>
      <c r="J155" s="86">
        <f>SUM(J156:J157)</f>
        <v>9745.09</v>
      </c>
      <c r="K155" s="95">
        <f>J155/I155*100</f>
        <v>243.62724999999998</v>
      </c>
    </row>
    <row r="156" spans="2:11" x14ac:dyDescent="0.25">
      <c r="B156" s="88">
        <v>321</v>
      </c>
      <c r="C156" s="96" t="s">
        <v>72</v>
      </c>
      <c r="D156" s="97"/>
      <c r="E156" s="97"/>
      <c r="F156" s="97"/>
      <c r="G156" s="97"/>
      <c r="H156" s="98"/>
      <c r="I156" s="90"/>
      <c r="J156" s="91">
        <v>3000</v>
      </c>
      <c r="K156" s="87" t="e">
        <f>J156/I156*100</f>
        <v>#DIV/0!</v>
      </c>
    </row>
    <row r="157" spans="2:11" x14ac:dyDescent="0.25">
      <c r="B157" s="88">
        <v>322</v>
      </c>
      <c r="C157" s="96" t="s">
        <v>73</v>
      </c>
      <c r="D157" s="97"/>
      <c r="E157" s="97"/>
      <c r="F157" s="97"/>
      <c r="G157" s="97"/>
      <c r="H157" s="98"/>
      <c r="I157" s="90">
        <v>4000</v>
      </c>
      <c r="J157" s="91">
        <v>6745.09</v>
      </c>
      <c r="K157" s="87">
        <f>J157/I157*100</f>
        <v>168.62725</v>
      </c>
    </row>
    <row r="158" spans="2:11" x14ac:dyDescent="0.25">
      <c r="B158" s="130">
        <v>42</v>
      </c>
      <c r="C158" s="131" t="s">
        <v>79</v>
      </c>
      <c r="D158" s="132"/>
      <c r="E158" s="132"/>
      <c r="F158" s="132"/>
      <c r="G158" s="132"/>
      <c r="H158" s="133"/>
      <c r="I158" s="134">
        <f>I159</f>
        <v>0</v>
      </c>
      <c r="J158" s="134">
        <f t="shared" ref="J158:K158" si="12">J159</f>
        <v>1600</v>
      </c>
      <c r="K158" s="134">
        <f t="shared" si="12"/>
        <v>0</v>
      </c>
    </row>
    <row r="159" spans="2:11" x14ac:dyDescent="0.25">
      <c r="B159" s="135">
        <v>422</v>
      </c>
      <c r="C159" s="96" t="s">
        <v>80</v>
      </c>
      <c r="D159" s="97"/>
      <c r="E159" s="97"/>
      <c r="F159" s="97"/>
      <c r="G159" s="97"/>
      <c r="H159" s="98"/>
      <c r="I159" s="136">
        <v>0</v>
      </c>
      <c r="J159" s="137">
        <v>1600</v>
      </c>
      <c r="K159" s="87"/>
    </row>
    <row r="160" spans="2:11" ht="16.5" thickBot="1" x14ac:dyDescent="0.3">
      <c r="B160" s="99"/>
      <c r="C160" s="100" t="s">
        <v>48</v>
      </c>
      <c r="D160" s="100"/>
      <c r="E160" s="100"/>
      <c r="F160" s="100"/>
      <c r="G160" s="100"/>
      <c r="H160" s="100"/>
      <c r="I160" s="101">
        <f>I155+I158</f>
        <v>4000</v>
      </c>
      <c r="J160" s="101">
        <f t="shared" ref="J160:K160" si="13">J155+J158</f>
        <v>11345.09</v>
      </c>
      <c r="K160" s="101">
        <f t="shared" si="13"/>
        <v>243.62724999999998</v>
      </c>
    </row>
    <row r="164" spans="2:11" ht="16.5" thickBot="1" x14ac:dyDescent="0.3"/>
    <row r="165" spans="2:11" ht="47.25" x14ac:dyDescent="0.25">
      <c r="B165" s="3" t="s">
        <v>66</v>
      </c>
      <c r="C165" s="148" t="s">
        <v>27</v>
      </c>
      <c r="D165" s="149"/>
      <c r="E165" s="149"/>
      <c r="F165" s="149"/>
      <c r="G165" s="149"/>
      <c r="H165" s="150"/>
      <c r="I165" s="5" t="s">
        <v>28</v>
      </c>
      <c r="J165" s="6" t="s">
        <v>29</v>
      </c>
      <c r="K165" s="7" t="s">
        <v>5</v>
      </c>
    </row>
    <row r="166" spans="2:11" x14ac:dyDescent="0.25">
      <c r="B166" s="82"/>
      <c r="C166" s="9">
        <v>1</v>
      </c>
      <c r="D166" s="10"/>
      <c r="E166" s="10"/>
      <c r="F166" s="10"/>
      <c r="G166" s="10"/>
      <c r="H166" s="83"/>
      <c r="I166" s="12">
        <v>2</v>
      </c>
      <c r="J166" s="13">
        <v>3</v>
      </c>
      <c r="K166" s="14" t="s">
        <v>6</v>
      </c>
    </row>
    <row r="167" spans="2:11" x14ac:dyDescent="0.25">
      <c r="B167" s="22">
        <v>1</v>
      </c>
      <c r="C167" s="23" t="s">
        <v>7</v>
      </c>
      <c r="D167" s="24"/>
      <c r="E167" s="24"/>
      <c r="F167" s="24"/>
      <c r="G167" s="24"/>
      <c r="H167" s="25"/>
      <c r="I167" s="26">
        <f>SUM(I110)</f>
        <v>1378550</v>
      </c>
      <c r="J167" s="26">
        <f>SUM(J110)</f>
        <v>771665.21</v>
      </c>
      <c r="K167" s="87">
        <f t="shared" ref="K167:K172" si="14">J167/I167*100</f>
        <v>55.976584817380584</v>
      </c>
    </row>
    <row r="168" spans="2:11" x14ac:dyDescent="0.25">
      <c r="B168" s="22">
        <v>3</v>
      </c>
      <c r="C168" s="23" t="s">
        <v>11</v>
      </c>
      <c r="D168" s="24"/>
      <c r="E168" s="24"/>
      <c r="F168" s="24"/>
      <c r="G168" s="24"/>
      <c r="H168" s="25"/>
      <c r="I168" s="26">
        <f>SUM(I127)</f>
        <v>324511</v>
      </c>
      <c r="J168" s="26">
        <f>SUM(J127)</f>
        <v>60431.420000000006</v>
      </c>
      <c r="K168" s="87">
        <f t="shared" si="14"/>
        <v>18.622302479731044</v>
      </c>
    </row>
    <row r="169" spans="2:11" x14ac:dyDescent="0.25">
      <c r="B169" s="22">
        <v>5</v>
      </c>
      <c r="C169" s="23" t="s">
        <v>14</v>
      </c>
      <c r="D169" s="24"/>
      <c r="E169" s="24"/>
      <c r="F169" s="24"/>
      <c r="G169" s="24"/>
      <c r="H169" s="25"/>
      <c r="I169" s="26">
        <f>SUM(I150)</f>
        <v>11885500</v>
      </c>
      <c r="J169" s="26">
        <f>SUM(J150)</f>
        <v>5419936.1800000006</v>
      </c>
      <c r="K169" s="87">
        <f t="shared" si="14"/>
        <v>45.601246729207858</v>
      </c>
    </row>
    <row r="170" spans="2:11" x14ac:dyDescent="0.25">
      <c r="B170" s="88">
        <v>6</v>
      </c>
      <c r="C170" s="96" t="s">
        <v>15</v>
      </c>
      <c r="D170" s="97"/>
      <c r="E170" s="97"/>
      <c r="F170" s="97"/>
      <c r="G170" s="97"/>
      <c r="H170" s="98"/>
      <c r="I170" s="26">
        <v>4000</v>
      </c>
      <c r="J170" s="26">
        <v>11345.09</v>
      </c>
      <c r="K170" s="87">
        <f t="shared" si="14"/>
        <v>283.62725</v>
      </c>
    </row>
    <row r="171" spans="2:11" x14ac:dyDescent="0.25">
      <c r="B171" s="88">
        <v>7</v>
      </c>
      <c r="C171" s="96" t="s">
        <v>15</v>
      </c>
      <c r="D171" s="97"/>
      <c r="E171" s="97"/>
      <c r="F171" s="97"/>
      <c r="G171" s="97"/>
      <c r="H171" s="98"/>
      <c r="I171" s="26">
        <v>599</v>
      </c>
      <c r="J171" s="26">
        <v>0</v>
      </c>
      <c r="K171" s="87">
        <f t="shared" si="14"/>
        <v>0</v>
      </c>
    </row>
    <row r="172" spans="2:11" ht="16.5" thickBot="1" x14ac:dyDescent="0.3">
      <c r="B172" s="124" t="s">
        <v>85</v>
      </c>
      <c r="C172" s="125"/>
      <c r="D172" s="125"/>
      <c r="E172" s="125"/>
      <c r="F172" s="125"/>
      <c r="G172" s="125"/>
      <c r="H172" s="126"/>
      <c r="I172" s="69">
        <f>SUM(I167:I171)</f>
        <v>13593160</v>
      </c>
      <c r="J172" s="69">
        <f>SUM(J167:J171)</f>
        <v>6263377.9000000004</v>
      </c>
      <c r="K172" s="151">
        <f t="shared" si="14"/>
        <v>46.077423498288852</v>
      </c>
    </row>
  </sheetData>
  <mergeCells count="142">
    <mergeCell ref="C169:H169"/>
    <mergeCell ref="C170:H170"/>
    <mergeCell ref="C171:H171"/>
    <mergeCell ref="B172:H172"/>
    <mergeCell ref="C159:H159"/>
    <mergeCell ref="C160:H160"/>
    <mergeCell ref="C165:H165"/>
    <mergeCell ref="C166:H166"/>
    <mergeCell ref="C167:H167"/>
    <mergeCell ref="C168:H168"/>
    <mergeCell ref="C153:H153"/>
    <mergeCell ref="C154:H154"/>
    <mergeCell ref="C155:H155"/>
    <mergeCell ref="C156:H156"/>
    <mergeCell ref="C157:H157"/>
    <mergeCell ref="C158:H158"/>
    <mergeCell ref="C146:H146"/>
    <mergeCell ref="C147:H147"/>
    <mergeCell ref="C148:H148"/>
    <mergeCell ref="C149:H149"/>
    <mergeCell ref="C150:H150"/>
    <mergeCell ref="B152:E152"/>
    <mergeCell ref="C141:H141"/>
    <mergeCell ref="S141:Y141"/>
    <mergeCell ref="C142:H142"/>
    <mergeCell ref="C143:H143"/>
    <mergeCell ref="C144:H144"/>
    <mergeCell ref="C145:H145"/>
    <mergeCell ref="C138:H138"/>
    <mergeCell ref="T138:Y138"/>
    <mergeCell ref="C139:H139"/>
    <mergeCell ref="T139:Y139"/>
    <mergeCell ref="C140:H140"/>
    <mergeCell ref="T140:Y140"/>
    <mergeCell ref="C134:H134"/>
    <mergeCell ref="C135:H135"/>
    <mergeCell ref="C136:H136"/>
    <mergeCell ref="T136:Y136"/>
    <mergeCell ref="C137:H137"/>
    <mergeCell ref="T137:Y137"/>
    <mergeCell ref="B131:E131"/>
    <mergeCell ref="T131:Y131"/>
    <mergeCell ref="C132:H132"/>
    <mergeCell ref="T132:Y132"/>
    <mergeCell ref="C133:H133"/>
    <mergeCell ref="T133:Y133"/>
    <mergeCell ref="C123:H123"/>
    <mergeCell ref="C124:H124"/>
    <mergeCell ref="C125:H125"/>
    <mergeCell ref="C126:H126"/>
    <mergeCell ref="C127:H127"/>
    <mergeCell ref="C130:H130"/>
    <mergeCell ref="C117:H117"/>
    <mergeCell ref="C118:H118"/>
    <mergeCell ref="C119:H119"/>
    <mergeCell ref="C120:H120"/>
    <mergeCell ref="C121:H121"/>
    <mergeCell ref="C122:H122"/>
    <mergeCell ref="C108:H108"/>
    <mergeCell ref="C109:H109"/>
    <mergeCell ref="C110:H110"/>
    <mergeCell ref="C114:H114"/>
    <mergeCell ref="C115:H115"/>
    <mergeCell ref="C116:H116"/>
    <mergeCell ref="C102:H102"/>
    <mergeCell ref="C103:H103"/>
    <mergeCell ref="C104:H104"/>
    <mergeCell ref="C105:H105"/>
    <mergeCell ref="C106:H106"/>
    <mergeCell ref="C107:H107"/>
    <mergeCell ref="C96:H96"/>
    <mergeCell ref="C97:H97"/>
    <mergeCell ref="C98:H98"/>
    <mergeCell ref="C99:H99"/>
    <mergeCell ref="C100:H100"/>
    <mergeCell ref="C101:H101"/>
    <mergeCell ref="B83:H83"/>
    <mergeCell ref="B85:K87"/>
    <mergeCell ref="B89:F89"/>
    <mergeCell ref="B93:E93"/>
    <mergeCell ref="C94:H94"/>
    <mergeCell ref="C95:H95"/>
    <mergeCell ref="C76:H76"/>
    <mergeCell ref="C77:H77"/>
    <mergeCell ref="C78:H78"/>
    <mergeCell ref="C79:H79"/>
    <mergeCell ref="C80:H80"/>
    <mergeCell ref="B82:H82"/>
    <mergeCell ref="C68:H68"/>
    <mergeCell ref="C70:H70"/>
    <mergeCell ref="C71:H71"/>
    <mergeCell ref="C72:H72"/>
    <mergeCell ref="C73:H73"/>
    <mergeCell ref="C74:H74"/>
    <mergeCell ref="B58:K61"/>
    <mergeCell ref="C62:H62"/>
    <mergeCell ref="C64:H64"/>
    <mergeCell ref="C65:H65"/>
    <mergeCell ref="C66:H66"/>
    <mergeCell ref="C67:H67"/>
    <mergeCell ref="C51:H51"/>
    <mergeCell ref="C52:H52"/>
    <mergeCell ref="C53:H53"/>
    <mergeCell ref="C54:H54"/>
    <mergeCell ref="C55:H55"/>
    <mergeCell ref="C56:H56"/>
    <mergeCell ref="C44:H44"/>
    <mergeCell ref="C45:H45"/>
    <mergeCell ref="C46:H46"/>
    <mergeCell ref="C47:H47"/>
    <mergeCell ref="C48:H48"/>
    <mergeCell ref="B50:K50"/>
    <mergeCell ref="B35:E35"/>
    <mergeCell ref="C36:H36"/>
    <mergeCell ref="C37:H37"/>
    <mergeCell ref="C38:H38"/>
    <mergeCell ref="C39:H39"/>
    <mergeCell ref="C40:H40"/>
    <mergeCell ref="C23:H23"/>
    <mergeCell ref="C28:H28"/>
    <mergeCell ref="C29:H29"/>
    <mergeCell ref="C30:H30"/>
    <mergeCell ref="C31:H31"/>
    <mergeCell ref="C32:H32"/>
    <mergeCell ref="C15:H15"/>
    <mergeCell ref="C16:H16"/>
    <mergeCell ref="C19:H19"/>
    <mergeCell ref="C20:H20"/>
    <mergeCell ref="C21:H21"/>
    <mergeCell ref="C22:H22"/>
    <mergeCell ref="C9:H9"/>
    <mergeCell ref="C10:H10"/>
    <mergeCell ref="C11:H11"/>
    <mergeCell ref="C12:H12"/>
    <mergeCell ref="C13:H13"/>
    <mergeCell ref="C14:H14"/>
    <mergeCell ref="D1:J1"/>
    <mergeCell ref="D2:J2"/>
    <mergeCell ref="D3:J3"/>
    <mergeCell ref="B5:K5"/>
    <mergeCell ref="B7:E7"/>
    <mergeCell ref="C8:H8"/>
  </mergeCells>
  <pageMargins left="0.25" right="0.25" top="0.75" bottom="0.75" header="0.3" footer="0.3"/>
  <pageSetup paperSize="9" scale="64" fitToHeight="0" orientation="portrait" r:id="rId1"/>
  <rowBreaks count="3" manualBreakCount="3">
    <brk id="49" max="11" man="1"/>
    <brk id="85" max="11" man="1"/>
    <brk id="1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OPĆI DIO-EKONOMSKA KLASIF.</vt:lpstr>
      <vt:lpstr>OPĆI DIO-PO IZVORIMA</vt:lpstr>
      <vt:lpstr>POSEBNI DIO PO IZVORIMA-UKUPNO </vt:lpstr>
      <vt:lpstr>'OPĆI DIO-EKONOMSKA KLASIF.'!Podrucje_ispisa</vt:lpstr>
      <vt:lpstr>'POSEBNI DIO PO IZVORIMA-UKUPNO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Učenik</dc:creator>
  <cp:lastModifiedBy>Učenik</cp:lastModifiedBy>
  <dcterms:created xsi:type="dcterms:W3CDTF">2023-03-10T07:03:57Z</dcterms:created>
  <dcterms:modified xsi:type="dcterms:W3CDTF">2023-03-10T07:07:01Z</dcterms:modified>
</cp:coreProperties>
</file>