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čenik\FINANCIJSKI IZVJEŠTAJI 2023\"/>
    </mc:Choice>
  </mc:AlternateContent>
  <xr:revisionPtr revIDLastSave="0" documentId="13_ncr:1_{16F11F9B-DDF8-4DE1-83A8-7FEBEABEE92D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 (2)" sheetId="14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6" i="14" l="1"/>
  <c r="H206" i="14"/>
  <c r="F206" i="14"/>
  <c r="G118" i="14"/>
  <c r="F118" i="14"/>
  <c r="G61" i="14"/>
  <c r="F61" i="14"/>
  <c r="H183" i="14"/>
  <c r="H177" i="14" s="1"/>
  <c r="H176" i="14" s="1"/>
  <c r="G175" i="14"/>
  <c r="F175" i="14"/>
  <c r="F217" i="14"/>
  <c r="I227" i="14" l="1"/>
  <c r="H226" i="14"/>
  <c r="H224" i="14" s="1"/>
  <c r="G226" i="14"/>
  <c r="F226" i="14"/>
  <c r="F224" i="14" s="1"/>
  <c r="I221" i="14"/>
  <c r="I220" i="14"/>
  <c r="I219" i="14"/>
  <c r="H218" i="14"/>
  <c r="G218" i="14"/>
  <c r="G217" i="14" s="1"/>
  <c r="H211" i="14"/>
  <c r="H209" i="14"/>
  <c r="H208" i="14" s="1"/>
  <c r="H201" i="14"/>
  <c r="H195" i="14"/>
  <c r="H171" i="14"/>
  <c r="H165" i="14"/>
  <c r="H164" i="14" s="1"/>
  <c r="I164" i="14" s="1"/>
  <c r="H161" i="14"/>
  <c r="H160" i="14" s="1"/>
  <c r="H158" i="14"/>
  <c r="H157" i="14" s="1"/>
  <c r="I157" i="14" s="1"/>
  <c r="H151" i="14"/>
  <c r="H149" i="14"/>
  <c r="H140" i="14"/>
  <c r="H134" i="14"/>
  <c r="H129" i="14"/>
  <c r="H126" i="14"/>
  <c r="H124" i="14"/>
  <c r="H121" i="14"/>
  <c r="H108" i="14"/>
  <c r="H107" i="14" s="1"/>
  <c r="H104" i="14"/>
  <c r="H103" i="14" s="1"/>
  <c r="H101" i="14"/>
  <c r="H100" i="14" s="1"/>
  <c r="I100" i="14" s="1"/>
  <c r="H98" i="14"/>
  <c r="H97" i="14" s="1"/>
  <c r="H92" i="14"/>
  <c r="H90" i="14"/>
  <c r="H82" i="14"/>
  <c r="H76" i="14"/>
  <c r="H71" i="14"/>
  <c r="H66" i="14"/>
  <c r="H63" i="14" s="1"/>
  <c r="H56" i="14"/>
  <c r="H55" i="14" s="1"/>
  <c r="H46" i="14"/>
  <c r="I46" i="14" s="1"/>
  <c r="G45" i="14"/>
  <c r="F45" i="14"/>
  <c r="H42" i="14"/>
  <c r="H41" i="14" s="1"/>
  <c r="H36" i="14"/>
  <c r="H34" i="14"/>
  <c r="H25" i="14"/>
  <c r="H19" i="14"/>
  <c r="H14" i="14"/>
  <c r="G12" i="14"/>
  <c r="G11" i="14" s="1"/>
  <c r="F12" i="14"/>
  <c r="H120" i="14" l="1"/>
  <c r="H128" i="14"/>
  <c r="I128" i="14" s="1"/>
  <c r="H45" i="14"/>
  <c r="I45" i="14" s="1"/>
  <c r="I226" i="14"/>
  <c r="I224" i="14" s="1"/>
  <c r="G224" i="14"/>
  <c r="F11" i="14"/>
  <c r="I218" i="14"/>
  <c r="H217" i="14"/>
  <c r="H163" i="14"/>
  <c r="I163" i="14" s="1"/>
  <c r="H70" i="14"/>
  <c r="I70" i="14" s="1"/>
  <c r="H194" i="14"/>
  <c r="H193" i="14" s="1"/>
  <c r="H175" i="14" s="1"/>
  <c r="H13" i="14"/>
  <c r="I13" i="14" s="1"/>
  <c r="H207" i="14"/>
  <c r="I208" i="14"/>
  <c r="I63" i="14"/>
  <c r="H106" i="14"/>
  <c r="I106" i="14" s="1"/>
  <c r="I107" i="14"/>
  <c r="I120" i="14"/>
  <c r="H7" i="8"/>
  <c r="H8" i="8"/>
  <c r="H9" i="8"/>
  <c r="H11" i="8"/>
  <c r="H12" i="8"/>
  <c r="H13" i="8"/>
  <c r="H14" i="8"/>
  <c r="H15" i="8"/>
  <c r="H16" i="8"/>
  <c r="H17" i="8"/>
  <c r="H21" i="8"/>
  <c r="H22" i="8"/>
  <c r="H23" i="8"/>
  <c r="H26" i="8"/>
  <c r="H29" i="8"/>
  <c r="H30" i="8"/>
  <c r="H32" i="8"/>
  <c r="H34" i="8"/>
  <c r="H36" i="8"/>
  <c r="H37" i="8"/>
  <c r="H38" i="8"/>
  <c r="H40" i="8"/>
  <c r="H42" i="8"/>
  <c r="H45" i="8"/>
  <c r="H49" i="8"/>
  <c r="H50" i="8"/>
  <c r="H52" i="8"/>
  <c r="H6" i="8"/>
  <c r="G7" i="8"/>
  <c r="G8" i="8"/>
  <c r="G9" i="8"/>
  <c r="G11" i="8"/>
  <c r="G12" i="8"/>
  <c r="G13" i="8"/>
  <c r="G14" i="8"/>
  <c r="G16" i="8"/>
  <c r="G17" i="8"/>
  <c r="G21" i="8"/>
  <c r="G22" i="8"/>
  <c r="G23" i="8"/>
  <c r="G26" i="8"/>
  <c r="G30" i="8"/>
  <c r="G31" i="8"/>
  <c r="G34" i="8"/>
  <c r="G36" i="8"/>
  <c r="G37" i="8"/>
  <c r="G38" i="8"/>
  <c r="G40" i="8"/>
  <c r="G45" i="8"/>
  <c r="G50" i="8"/>
  <c r="G52" i="8"/>
  <c r="G6" i="8"/>
  <c r="K41" i="3"/>
  <c r="K42" i="3"/>
  <c r="K51" i="3"/>
  <c r="K81" i="3"/>
  <c r="K85" i="3"/>
  <c r="K92" i="3"/>
  <c r="K93" i="3"/>
  <c r="K100" i="3"/>
  <c r="K101" i="3"/>
  <c r="K102" i="3"/>
  <c r="K103" i="3"/>
  <c r="K104" i="3"/>
  <c r="K40" i="3"/>
  <c r="J41" i="3"/>
  <c r="J42" i="3"/>
  <c r="J43" i="3"/>
  <c r="J44" i="3"/>
  <c r="J46" i="3"/>
  <c r="J47" i="3"/>
  <c r="J48" i="3"/>
  <c r="J49" i="3"/>
  <c r="J51" i="3"/>
  <c r="J52" i="3"/>
  <c r="J53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8" i="3"/>
  <c r="J70" i="3"/>
  <c r="J71" i="3"/>
  <c r="J72" i="3"/>
  <c r="J73" i="3"/>
  <c r="J74" i="3"/>
  <c r="J75" i="3"/>
  <c r="J76" i="3"/>
  <c r="J77" i="3"/>
  <c r="J78" i="3"/>
  <c r="J80" i="3"/>
  <c r="J81" i="3"/>
  <c r="J82" i="3"/>
  <c r="J83" i="3"/>
  <c r="J84" i="3"/>
  <c r="J85" i="3"/>
  <c r="J86" i="3"/>
  <c r="J87" i="3"/>
  <c r="J92" i="3"/>
  <c r="J93" i="3"/>
  <c r="J94" i="3"/>
  <c r="J95" i="3"/>
  <c r="J96" i="3"/>
  <c r="J99" i="3"/>
  <c r="J100" i="3"/>
  <c r="J101" i="3"/>
  <c r="J102" i="3"/>
  <c r="J103" i="3"/>
  <c r="J104" i="3"/>
  <c r="J40" i="3"/>
  <c r="K11" i="3"/>
  <c r="K12" i="3"/>
  <c r="K17" i="3"/>
  <c r="K24" i="3"/>
  <c r="K30" i="3"/>
  <c r="K10" i="3"/>
  <c r="J11" i="3"/>
  <c r="J12" i="3"/>
  <c r="J13" i="3"/>
  <c r="J14" i="3"/>
  <c r="J17" i="3"/>
  <c r="J18" i="3"/>
  <c r="J19" i="3"/>
  <c r="J24" i="3"/>
  <c r="J25" i="3"/>
  <c r="J26" i="3"/>
  <c r="J27" i="3"/>
  <c r="J28" i="3"/>
  <c r="J30" i="3"/>
  <c r="J31" i="3"/>
  <c r="J32" i="3"/>
  <c r="J10" i="3"/>
  <c r="H8" i="11"/>
  <c r="G8" i="11"/>
  <c r="L24" i="1"/>
  <c r="K25" i="1"/>
  <c r="K24" i="1"/>
  <c r="L11" i="1"/>
  <c r="L13" i="1"/>
  <c r="L14" i="1"/>
  <c r="L15" i="1"/>
  <c r="L16" i="1"/>
  <c r="L10" i="1"/>
  <c r="K11" i="1"/>
  <c r="K12" i="1"/>
  <c r="K13" i="1"/>
  <c r="K14" i="1"/>
  <c r="K15" i="1"/>
  <c r="K16" i="1"/>
  <c r="K10" i="1"/>
  <c r="H25" i="1"/>
  <c r="I25" i="1"/>
  <c r="J25" i="1"/>
  <c r="G25" i="1"/>
  <c r="H119" i="14" l="1"/>
  <c r="H118" i="14" s="1"/>
  <c r="H62" i="14"/>
  <c r="H12" i="14"/>
  <c r="H11" i="14" s="1"/>
  <c r="I11" i="14" s="1"/>
  <c r="I207" i="14"/>
  <c r="I119" i="14"/>
  <c r="D19" i="8"/>
  <c r="E19" i="8"/>
  <c r="I62" i="14" l="1"/>
  <c r="H61" i="14"/>
  <c r="I12" i="14"/>
  <c r="D35" i="8"/>
  <c r="E35" i="8"/>
  <c r="D28" i="8"/>
  <c r="E28" i="8"/>
  <c r="F28" i="8"/>
  <c r="C28" i="8"/>
  <c r="D20" i="8"/>
  <c r="E20" i="8"/>
  <c r="F20" i="8"/>
  <c r="F19" i="8" s="1"/>
  <c r="C20" i="8"/>
  <c r="H28" i="8" l="1"/>
  <c r="G28" i="8"/>
  <c r="H20" i="8"/>
  <c r="G20" i="8"/>
  <c r="D43" i="8"/>
  <c r="E43" i="8"/>
  <c r="F43" i="8"/>
  <c r="D36" i="8"/>
  <c r="E36" i="8"/>
  <c r="F36" i="8"/>
  <c r="C36" i="8"/>
  <c r="D50" i="8"/>
  <c r="E50" i="8"/>
  <c r="F50" i="8"/>
  <c r="C50" i="8"/>
  <c r="C43" i="8"/>
  <c r="G43" i="8" l="1"/>
  <c r="H43" i="8"/>
  <c r="F35" i="8"/>
  <c r="C35" i="8"/>
  <c r="C19" i="8" s="1"/>
  <c r="C7" i="8"/>
  <c r="D16" i="8"/>
  <c r="E16" i="8"/>
  <c r="F16" i="8"/>
  <c r="D13" i="8"/>
  <c r="E13" i="8"/>
  <c r="F13" i="8"/>
  <c r="D11" i="8"/>
  <c r="E11" i="8"/>
  <c r="F11" i="8"/>
  <c r="F7" i="8"/>
  <c r="F6" i="8" s="1"/>
  <c r="D7" i="8"/>
  <c r="E7" i="8"/>
  <c r="C16" i="8"/>
  <c r="C13" i="8"/>
  <c r="C11" i="8"/>
  <c r="G19" i="8" l="1"/>
  <c r="H35" i="8"/>
  <c r="G35" i="8"/>
  <c r="C6" i="8"/>
  <c r="E6" i="8"/>
  <c r="D6" i="8"/>
  <c r="D7" i="11"/>
  <c r="E7" i="11"/>
  <c r="E6" i="11" s="1"/>
  <c r="F7" i="11"/>
  <c r="G7" i="11"/>
  <c r="G6" i="11" s="1"/>
  <c r="H7" i="11"/>
  <c r="H6" i="11" s="1"/>
  <c r="D6" i="11"/>
  <c r="F6" i="11"/>
  <c r="C6" i="11"/>
  <c r="C7" i="11"/>
  <c r="G92" i="3"/>
  <c r="H92" i="3"/>
  <c r="I92" i="3"/>
  <c r="F92" i="3"/>
  <c r="G40" i="3"/>
  <c r="H40" i="3"/>
  <c r="I40" i="3"/>
  <c r="F40" i="3"/>
  <c r="G41" i="3"/>
  <c r="H41" i="3"/>
  <c r="I41" i="3"/>
  <c r="F41" i="3"/>
  <c r="G11" i="3"/>
  <c r="H11" i="3"/>
  <c r="I11" i="3"/>
  <c r="F11" i="3"/>
  <c r="I100" i="3"/>
  <c r="I94" i="3"/>
  <c r="I93" i="3"/>
  <c r="F93" i="3"/>
  <c r="F100" i="3"/>
  <c r="F94" i="3"/>
  <c r="I90" i="3"/>
  <c r="I89" i="3" s="1"/>
  <c r="I86" i="3"/>
  <c r="I85" i="3"/>
  <c r="I82" i="3"/>
  <c r="I81" i="3" s="1"/>
  <c r="I75" i="3"/>
  <c r="I73" i="3"/>
  <c r="I64" i="3"/>
  <c r="I57" i="3"/>
  <c r="I52" i="3"/>
  <c r="I51" i="3"/>
  <c r="I48" i="3"/>
  <c r="I46" i="3"/>
  <c r="I43" i="3"/>
  <c r="F86" i="3"/>
  <c r="F85" i="3" s="1"/>
  <c r="F82" i="3"/>
  <c r="F81" i="3" s="1"/>
  <c r="F75" i="3"/>
  <c r="F73" i="3"/>
  <c r="F64" i="3"/>
  <c r="F57" i="3"/>
  <c r="F52" i="3"/>
  <c r="F48" i="3"/>
  <c r="F46" i="3"/>
  <c r="F43" i="3"/>
  <c r="F42" i="3" s="1"/>
  <c r="I25" i="3"/>
  <c r="I24" i="3"/>
  <c r="I27" i="3"/>
  <c r="I31" i="3"/>
  <c r="I30" i="3" s="1"/>
  <c r="I18" i="3"/>
  <c r="I17" i="3" s="1"/>
  <c r="I15" i="3"/>
  <c r="I13" i="3"/>
  <c r="I12" i="3"/>
  <c r="F34" i="3"/>
  <c r="F33" i="3"/>
  <c r="F31" i="3"/>
  <c r="F30" i="3" s="1"/>
  <c r="F27" i="3"/>
  <c r="F25" i="3"/>
  <c r="F21" i="3"/>
  <c r="F22" i="3"/>
  <c r="F17" i="3"/>
  <c r="F18" i="3"/>
  <c r="F12" i="3"/>
  <c r="F13" i="3"/>
  <c r="H16" i="1"/>
  <c r="I16" i="1"/>
  <c r="J16" i="1"/>
  <c r="G16" i="1"/>
  <c r="H13" i="1"/>
  <c r="I13" i="1"/>
  <c r="J13" i="1"/>
  <c r="G13" i="1"/>
  <c r="H10" i="1"/>
  <c r="I10" i="1"/>
  <c r="J10" i="1"/>
  <c r="G10" i="1"/>
  <c r="H19" i="8" l="1"/>
  <c r="I42" i="3"/>
  <c r="F24" i="3"/>
  <c r="F51" i="3"/>
</calcChain>
</file>

<file path=xl/sharedStrings.xml><?xml version="1.0" encoding="utf-8"?>
<sst xmlns="http://schemas.openxmlformats.org/spreadsheetml/2006/main" count="513" uniqueCount="215">
  <si>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</si>
  <si>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</si>
  <si>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</si>
  <si>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</si>
  <si>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</si>
  <si>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</si>
  <si>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</si>
  <si>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</si>
  <si>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</si>
  <si>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</si>
  <si>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</si>
  <si>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</si>
  <si>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</si>
  <si>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</si>
  <si>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</si>
  <si>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</si>
  <si>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</si>
  <si>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</si>
  <si>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</si>
  <si>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</si>
  <si>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</si>
  <si>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</si>
  <si>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</si>
  <si>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</si>
  <si>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</si>
  <si>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</si>
  <si>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</si>
  <si>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</si>
  <si>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</si>
  <si>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</si>
  <si>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</si>
  <si>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</si>
  <si>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</si>
  <si>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</si>
  <si>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</si>
  <si>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</si>
  <si>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</si>
  <si>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</si>
  <si>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</si>
  <si>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</si>
  <si>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</si>
  <si>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</si>
  <si>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</si>
  <si>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</si>
  <si>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</si>
  <si>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</si>
  <si>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</si>
  <si>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</si>
  <si>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</si>
  <si>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</si>
  <si>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</si>
  <si>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TEKUĆI PLAN 2023.**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</si>
  <si>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</si>
  <si>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</si>
  <si>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</si>
  <si>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</si>
  <si>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</si>
  <si>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</si>
  <si>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</si>
  <si>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</si>
  <si>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</si>
  <si>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</si>
  <si>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</si>
  <si>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</si>
  <si>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</si>
  <si>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</si>
  <si>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</si>
  <si>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</si>
  <si>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</si>
  <si>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</si>
  <si>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</si>
  <si>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 xml:space="preserve">IZVRŠENJE 
1.-6.2022. </t>
  </si>
  <si>
    <t xml:space="preserve">IZVRŠENJE 
1.-6.2023. </t>
  </si>
  <si>
    <t>IZVJEŠTAJ PO PROGRAMSKOJ KLASIFIKACIJI</t>
  </si>
  <si>
    <t xml:space="preserve"> IZVRŠENJE 
1.-6.2023.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</si>
  <si>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</si>
  <si>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</si>
  <si>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 xml:space="preserve">IZVJEŠTAJ O IZVRŠENJU FINANCIJSKOG PLANA EKONOMSKE I TRGOVAČKE ŠKOLE IVANA DOMCA ZA PRVO POLUGODIŠTE 2023. </t>
  </si>
  <si>
    <t xml:space="preserve">Pomoći proračunskim korisnicima iz proračuna koji im nije nadležan </t>
  </si>
  <si>
    <t>Tekuće pomoći proračunskim korisnicima iz proračuna koji im nije nadležan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</si>
  <si>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</si>
  <si>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</si>
  <si>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</si>
  <si>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</si>
  <si>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 i depozite po viđenju</t>
  </si>
  <si>
    <t>Prihodi od pozitivnih tečajnih razlika</t>
  </si>
  <si>
    <t>Prihodi od upravnih i administrativnih pristojbi, pristojbi po posebnim propisima i naknada</t>
  </si>
  <si>
    <t>Prihodi po posebnim propisima</t>
  </si>
  <si>
    <t xml:space="preserve">Ostali nespomenuti prihodi </t>
  </si>
  <si>
    <t>Prihodi od prodaje proizvoda i robe te pruženih usluga, prihodi od donacija te povrati po protestiranim jamstvima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</si>
  <si>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</si>
  <si>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</si>
  <si>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</si>
  <si>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</si>
  <si>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</si>
  <si>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</si>
  <si>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</si>
  <si>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Kazne, upravne mjere i ostali prihodi</t>
  </si>
  <si>
    <t>Ostali prihodi</t>
  </si>
  <si>
    <t>Plaće za prekovremeni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</si>
  <si>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</si>
  <si>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</si>
  <si>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</si>
  <si>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</si>
  <si>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</si>
  <si>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</si>
  <si>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</si>
  <si>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</si>
  <si>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</si>
  <si>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</si>
  <si>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</si>
  <si>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</si>
  <si>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</si>
  <si>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</si>
  <si>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</si>
  <si>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</si>
  <si>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</si>
  <si>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</si>
  <si>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</si>
  <si>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</si>
  <si>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</si>
  <si>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</si>
  <si>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</si>
  <si>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</si>
  <si>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</si>
  <si>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</si>
  <si>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</si>
  <si>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</si>
  <si>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</si>
  <si>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</si>
  <si>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</si>
  <si>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</si>
  <si>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</si>
  <si>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</si>
  <si>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</si>
  <si>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</si>
  <si>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</si>
  <si>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</si>
  <si>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naravi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</si>
  <si>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</si>
  <si>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</si>
  <si>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</si>
  <si>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</si>
  <si>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</si>
  <si>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</si>
  <si>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</si>
  <si>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Knjige, umjetnička djela i ostale izložbene vrijednosti</t>
  </si>
  <si>
    <t>Knjige</t>
  </si>
  <si>
    <t>Rashodi za dodatna ulaganja na nefinancijskoj imovini</t>
  </si>
  <si>
    <t>Dodatna ulaganja na postrojenjima i opremi</t>
  </si>
  <si>
    <t>09 OBRAZOVANJE</t>
  </si>
  <si>
    <t>092 Srednjoškolsko obrazovanje</t>
  </si>
  <si>
    <t>5 Pomoći</t>
  </si>
  <si>
    <t>Pomoći iz državnog proračuna</t>
  </si>
  <si>
    <t>6 Donacije</t>
  </si>
  <si>
    <t>Pomoći od EU</t>
  </si>
  <si>
    <t>164 Prihodi od imovine</t>
  </si>
  <si>
    <t xml:space="preserve">167 Prihodi iz nadležnog proračuna </t>
  </si>
  <si>
    <t>366 Vlastiti prihodi</t>
  </si>
  <si>
    <t xml:space="preserve">  666 Donacije</t>
  </si>
  <si>
    <t>131 Rashodi za zaposlene</t>
  </si>
  <si>
    <t>132 Materijalni rashodi</t>
  </si>
  <si>
    <t>134 Financijski rashodi</t>
  </si>
  <si>
    <t>137 Naknade građanima i kućanstvima na temelju osiguranja i druge naknade</t>
  </si>
  <si>
    <t>138 Ostali rashodi</t>
  </si>
  <si>
    <t>331 Rashodi za zaposlene</t>
  </si>
  <si>
    <t>332 Materijalni rashodi</t>
  </si>
  <si>
    <t>334 Financijski rashodi</t>
  </si>
  <si>
    <t>337 Naknade građanima i kućanstvima na temelju osiguranja i druge naknade</t>
  </si>
  <si>
    <t>338 Ostali rashodi</t>
  </si>
  <si>
    <t>563 Pomoći iz državnog proračuna</t>
  </si>
  <si>
    <t>563 Pomoći od EU</t>
  </si>
  <si>
    <t xml:space="preserve">168 Ostali prihodi </t>
  </si>
  <si>
    <t>142 Rashodi za nabavu proizvedene dugotrajne imovine</t>
  </si>
  <si>
    <t>342 Rashodi za nabavu proizvedene dugotrajne imovine</t>
  </si>
  <si>
    <t>542 Rashodi za nabavu proizvedene dugotrajne imovine</t>
  </si>
  <si>
    <t>531 Rashodi za zaposlene</t>
  </si>
  <si>
    <t>532 Materijalni rashodi</t>
  </si>
  <si>
    <t>534 Financijski rashodi</t>
  </si>
  <si>
    <t>537 Naknade građanima i kućanstvima na temelju osiguranja i druge naknade</t>
  </si>
  <si>
    <t>538 Ostali rashodi</t>
  </si>
  <si>
    <t>631 Rashodi za zaposlene</t>
  </si>
  <si>
    <t>632 Materijalni rashodi</t>
  </si>
  <si>
    <t>634 Financijski rashodi</t>
  </si>
  <si>
    <t>637 Naknade građanima i kućanstvima na temelju osiguranja i druge naknade</t>
  </si>
  <si>
    <t>638 Ostali rashodi</t>
  </si>
  <si>
    <t>642 Rashodi za nabavu proizvedene dugotrajne imovine</t>
  </si>
  <si>
    <t>145 Rashodi za dodatna ulaganja na nefinancijskoj imovini</t>
  </si>
  <si>
    <t>EKONOMSKA I TRGOVAČKA ŠKOLA IVANA DOMCA</t>
  </si>
  <si>
    <t>OPĆI PRIHODI I PRIMICI</t>
  </si>
  <si>
    <t>P1022</t>
  </si>
  <si>
    <t>Program: Srednješkolsko obrazovanje</t>
  </si>
  <si>
    <t>Zdravstvne i veterinarske usluge</t>
  </si>
  <si>
    <t>VLASTITI PRIHODI</t>
  </si>
  <si>
    <t>P1023</t>
  </si>
  <si>
    <t xml:space="preserve">P1023 02 </t>
  </si>
  <si>
    <t>POMOĆI</t>
  </si>
  <si>
    <t>REDOVNI PROGRAM ODGOJA I OBRAZOVANJA</t>
  </si>
  <si>
    <t>Laboratorijske usluge</t>
  </si>
  <si>
    <t>POMOĆI IZ EU</t>
  </si>
  <si>
    <t>DONACIJE</t>
  </si>
  <si>
    <t>P1020</t>
  </si>
  <si>
    <t>A1020 02</t>
  </si>
  <si>
    <t>Plaće za zaposlene</t>
  </si>
  <si>
    <t>2022-2-HR01-KA122-SCH-000102556</t>
  </si>
  <si>
    <t>Program: Financiranje školstva izvan županijskog proračuna</t>
  </si>
  <si>
    <t>Aktivnost: Vlastiti prihodi - srednje školstvo</t>
  </si>
  <si>
    <t>Program: REDOVNI PROGRAM ODGOJA I OBRAZOVANJA</t>
  </si>
  <si>
    <t>Program: EUROPSKI SOCIJALNI FOND</t>
  </si>
  <si>
    <t>Program: Financiranje školstva izvan županijskog Proračuna</t>
  </si>
  <si>
    <t>Program: JAVNE POTREBE U ŠKOLSTVU</t>
  </si>
  <si>
    <t>Aktivnost: POMOĆNIK U NASTAVI</t>
  </si>
  <si>
    <t>Redovni program obrazovanja</t>
  </si>
  <si>
    <t>Program: ERASMUS+</t>
  </si>
  <si>
    <t>Aktivnost: Inovativni učitelj za školu budućnosti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</si>
</sst>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43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4" fontId="11" fillId="0" borderId="1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3" xfId="0" applyNumberFormat="1" applyFont="1" applyBorder="1"/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wrapText="1"/>
    </xf>
    <xf numFmtId="4" fontId="3" fillId="0" borderId="4" xfId="1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21" fillId="0" borderId="3" xfId="0" applyNumberFormat="1" applyFont="1" applyBorder="1"/>
    <xf numFmtId="4" fontId="6" fillId="2" borderId="3" xfId="0" applyNumberFormat="1" applyFont="1" applyFill="1" applyBorder="1" applyAlignment="1">
      <alignment horizontal="right"/>
    </xf>
    <xf numFmtId="4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right" vertical="center" wrapText="1"/>
    </xf>
    <xf numFmtId="0" fontId="9" fillId="2" borderId="1" xfId="0" quotePrefix="1" applyFont="1" applyFill="1" applyBorder="1" applyAlignment="1">
      <alignment horizontal="left" vertical="center"/>
    </xf>
    <xf numFmtId="0" fontId="9" fillId="2" borderId="2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4" xfId="2" applyNumberFormat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0" fontId="14" fillId="3" borderId="3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 vertical="center"/>
    </xf>
    <xf numFmtId="4" fontId="1" fillId="0" borderId="3" xfId="0" applyNumberFormat="1" applyFont="1" applyBorder="1"/>
    <xf numFmtId="4" fontId="6" fillId="2" borderId="3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4" fontId="6" fillId="2" borderId="4" xfId="0" applyNumberFormat="1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8" fillId="0" borderId="5" xfId="0" applyNumberFormat="1" applyFont="1" applyFill="1" applyBorder="1" applyAlignment="1" applyProtection="1">
      <alignment horizontal="left" wrapText="1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</cellXfs>
  <cellStyles count="3">
    <cellStyle name="Normalno" xfId="0" builtinId="0"/>
    <cellStyle name="Obično_List4" xfId="2" xr:uid="{F3ADD599-6A69-4AE5-94EA-9CC6D3D9DC0C}"/>
    <cellStyle name="Obično_List5" xfId="1" xr:uid="{28625925-D732-46CC-819B-AC412F28C4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5"/>
  <sheetViews>
    <sheetView tabSelected="1" workbookViewId="0">
      <selection activeCell="L25" sqref="L25"/>
    </sheetView>
  </sheetViews>
  <sheetFormatPr defaultRowHeight="15" x14ac:dyDescent="0.25"/>
  <cols>
    <col min="6" max="10" width="25.28515625" customWidth="1"/>
    <col min="11" max="11" width="15.7109375" customWidth="1"/>
    <col min="12" max="12" width="9.28515625" bestFit="1" customWidth="1"/>
  </cols>
  <sheetData>
    <row r="1" spans="2:12" ht="42" customHeight="1" x14ac:dyDescent="0.25">
      <c r="B1" s="115" t="s">
        <v>77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 x14ac:dyDescent="0.25">
      <c r="B3" s="115" t="s">
        <v>11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36" customHeight="1" x14ac:dyDescent="0.25">
      <c r="B4" s="101"/>
      <c r="C4" s="101"/>
      <c r="D4" s="101"/>
      <c r="E4" s="20"/>
      <c r="F4" s="20"/>
      <c r="G4" s="20"/>
      <c r="H4" s="20"/>
      <c r="I4" s="20"/>
      <c r="J4" s="3"/>
      <c r="K4" s="3"/>
    </row>
    <row r="5" spans="2:12" ht="18" customHeight="1" x14ac:dyDescent="0.25">
      <c r="B5" s="115" t="s">
        <v>60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2:12" ht="18" customHeight="1" x14ac:dyDescent="0.25">
      <c r="B6" s="37"/>
      <c r="C6" s="39"/>
      <c r="D6" s="39"/>
      <c r="E6" s="39"/>
      <c r="F6" s="39"/>
      <c r="G6" s="39"/>
      <c r="H6" s="39"/>
      <c r="I6" s="39"/>
      <c r="J6" s="39"/>
      <c r="K6" s="39"/>
    </row>
    <row r="7" spans="2:12" x14ac:dyDescent="0.25">
      <c r="B7" s="123" t="s">
        <v>61</v>
      </c>
      <c r="C7" s="123"/>
      <c r="D7" s="123"/>
      <c r="E7" s="123"/>
      <c r="F7" s="123"/>
      <c r="G7" s="4"/>
      <c r="H7" s="4"/>
      <c r="I7" s="4"/>
      <c r="J7" s="4"/>
      <c r="K7" s="23"/>
    </row>
    <row r="8" spans="2:12" ht="25.5" x14ac:dyDescent="0.25">
      <c r="B8" s="105" t="s">
        <v>6</v>
      </c>
      <c r="C8" s="106"/>
      <c r="D8" s="106"/>
      <c r="E8" s="106"/>
      <c r="F8" s="107"/>
      <c r="G8" s="27" t="s">
        <v>62</v>
      </c>
      <c r="H8" s="1" t="s">
        <v>52</v>
      </c>
      <c r="I8" s="1" t="s">
        <v>49</v>
      </c>
      <c r="J8" s="27" t="s">
        <v>63</v>
      </c>
      <c r="K8" s="1" t="s">
        <v>16</v>
      </c>
      <c r="L8" s="1" t="s">
        <v>50</v>
      </c>
    </row>
    <row r="9" spans="2:12" s="30" customFormat="1" ht="11.25" x14ac:dyDescent="0.2">
      <c r="B9" s="108">
        <v>1</v>
      </c>
      <c r="C9" s="108"/>
      <c r="D9" s="108"/>
      <c r="E9" s="108"/>
      <c r="F9" s="109"/>
      <c r="G9" s="29">
        <v>2</v>
      </c>
      <c r="H9" s="28">
        <v>3</v>
      </c>
      <c r="I9" s="28">
        <v>4</v>
      </c>
      <c r="J9" s="28">
        <v>5</v>
      </c>
      <c r="K9" s="28" t="s">
        <v>18</v>
      </c>
      <c r="L9" s="28" t="s">
        <v>19</v>
      </c>
    </row>
    <row r="10" spans="2:12" x14ac:dyDescent="0.25">
      <c r="B10" s="121" t="s">
        <v>0</v>
      </c>
      <c r="C10" s="100"/>
      <c r="D10" s="100"/>
      <c r="E10" s="100"/>
      <c r="F10" s="122"/>
      <c r="G10" s="48">
        <f>SUM(G11:G12)</f>
        <v>828045.73</v>
      </c>
      <c r="H10" s="48">
        <f t="shared" ref="H10:J10" si="0">SUM(H11:H12)</f>
        <v>1750430</v>
      </c>
      <c r="I10" s="48">
        <f t="shared" si="0"/>
        <v>1771005</v>
      </c>
      <c r="J10" s="48">
        <f t="shared" si="0"/>
        <v>925838.26</v>
      </c>
      <c r="K10" s="48">
        <f>J10/G10*100</f>
        <v>111.81003976676507</v>
      </c>
      <c r="L10" s="48">
        <f>J10/I10*100</f>
        <v>52.277563304451427</v>
      </c>
    </row>
    <row r="11" spans="2:12" x14ac:dyDescent="0.25">
      <c r="B11" s="110" t="s">
        <v>53</v>
      </c>
      <c r="C11" s="111"/>
      <c r="D11" s="111"/>
      <c r="E11" s="111"/>
      <c r="F11" s="119"/>
      <c r="G11" s="46">
        <v>828006.71</v>
      </c>
      <c r="H11" s="47">
        <v>1750430</v>
      </c>
      <c r="I11" s="47">
        <v>1771005</v>
      </c>
      <c r="J11" s="47">
        <v>925838.26</v>
      </c>
      <c r="K11" s="49">
        <f t="shared" ref="K11:K16" si="1">J11/G11*100</f>
        <v>111.81530883970736</v>
      </c>
      <c r="L11" s="49">
        <f t="shared" ref="L11:L16" si="2">J11/I11*100</f>
        <v>52.277563304451427</v>
      </c>
    </row>
    <row r="12" spans="2:12" x14ac:dyDescent="0.25">
      <c r="B12" s="124" t="s">
        <v>58</v>
      </c>
      <c r="C12" s="119"/>
      <c r="D12" s="119"/>
      <c r="E12" s="119"/>
      <c r="F12" s="119"/>
      <c r="G12" s="46">
        <v>39.020000000000003</v>
      </c>
      <c r="H12" s="47">
        <v>0</v>
      </c>
      <c r="I12" s="47">
        <v>0</v>
      </c>
      <c r="J12" s="47"/>
      <c r="K12" s="49">
        <f t="shared" si="1"/>
        <v>0</v>
      </c>
      <c r="L12" s="49"/>
    </row>
    <row r="13" spans="2:12" x14ac:dyDescent="0.25">
      <c r="B13" s="24" t="s">
        <v>1</v>
      </c>
      <c r="C13" s="38"/>
      <c r="D13" s="38"/>
      <c r="E13" s="38"/>
      <c r="F13" s="38"/>
      <c r="G13" s="48">
        <f>SUM(G14:G15)</f>
        <v>831293.11</v>
      </c>
      <c r="H13" s="48">
        <f t="shared" ref="H13:J13" si="3">SUM(H14:H15)</f>
        <v>1763840</v>
      </c>
      <c r="I13" s="48">
        <f t="shared" si="3"/>
        <v>1764939.12</v>
      </c>
      <c r="J13" s="48">
        <f t="shared" si="3"/>
        <v>898314.15</v>
      </c>
      <c r="K13" s="48">
        <f t="shared" si="1"/>
        <v>108.06226338144435</v>
      </c>
      <c r="L13" s="48">
        <f t="shared" si="2"/>
        <v>50.897741447308384</v>
      </c>
    </row>
    <row r="14" spans="2:12" x14ac:dyDescent="0.25">
      <c r="B14" s="117" t="s">
        <v>54</v>
      </c>
      <c r="C14" s="111"/>
      <c r="D14" s="111"/>
      <c r="E14" s="111"/>
      <c r="F14" s="111"/>
      <c r="G14" s="49">
        <v>830314.94</v>
      </c>
      <c r="H14" s="49">
        <v>1758531</v>
      </c>
      <c r="I14" s="49">
        <v>1738069.62</v>
      </c>
      <c r="J14" s="49">
        <v>890515.92</v>
      </c>
      <c r="K14" s="49">
        <f t="shared" si="1"/>
        <v>107.25037899474627</v>
      </c>
      <c r="L14" s="49">
        <f t="shared" si="2"/>
        <v>51.235917695863066</v>
      </c>
    </row>
    <row r="15" spans="2:12" x14ac:dyDescent="0.25">
      <c r="B15" s="118" t="s">
        <v>55</v>
      </c>
      <c r="C15" s="119"/>
      <c r="D15" s="119"/>
      <c r="E15" s="119"/>
      <c r="F15" s="119"/>
      <c r="G15" s="47">
        <v>978.17</v>
      </c>
      <c r="H15" s="47">
        <v>5309</v>
      </c>
      <c r="I15" s="47">
        <v>26869.5</v>
      </c>
      <c r="J15" s="47">
        <v>7798.23</v>
      </c>
      <c r="K15" s="49">
        <f t="shared" si="1"/>
        <v>797.2264534794565</v>
      </c>
      <c r="L15" s="49">
        <f t="shared" si="2"/>
        <v>29.022609278177857</v>
      </c>
    </row>
    <row r="16" spans="2:12" x14ac:dyDescent="0.25">
      <c r="B16" s="99" t="s">
        <v>64</v>
      </c>
      <c r="C16" s="100"/>
      <c r="D16" s="100"/>
      <c r="E16" s="100"/>
      <c r="F16" s="100"/>
      <c r="G16" s="48">
        <f>G10-G13</f>
        <v>-3247.3800000000047</v>
      </c>
      <c r="H16" s="48">
        <f t="shared" ref="H16:J16" si="4">H10-H13</f>
        <v>-13410</v>
      </c>
      <c r="I16" s="48">
        <f t="shared" si="4"/>
        <v>6065.8799999998882</v>
      </c>
      <c r="J16" s="48">
        <f t="shared" si="4"/>
        <v>27524.109999999986</v>
      </c>
      <c r="K16" s="48">
        <f t="shared" si="1"/>
        <v>-847.57897135536791</v>
      </c>
      <c r="L16" s="48">
        <f t="shared" si="2"/>
        <v>453.75295917493412</v>
      </c>
    </row>
    <row r="17" spans="1:43" ht="18" x14ac:dyDescent="0.25">
      <c r="B17" s="20"/>
      <c r="C17" s="18"/>
      <c r="D17" s="18"/>
      <c r="E17" s="18"/>
      <c r="F17" s="18"/>
      <c r="G17" s="18"/>
      <c r="H17" s="18"/>
      <c r="I17" s="19"/>
      <c r="J17" s="19"/>
      <c r="K17" s="19"/>
      <c r="L17" s="19"/>
    </row>
    <row r="18" spans="1:43" ht="18" customHeight="1" x14ac:dyDescent="0.25">
      <c r="B18" s="123" t="s">
        <v>65</v>
      </c>
      <c r="C18" s="123"/>
      <c r="D18" s="123"/>
      <c r="E18" s="123"/>
      <c r="F18" s="123"/>
      <c r="G18" s="18"/>
      <c r="H18" s="18"/>
      <c r="I18" s="19"/>
      <c r="J18" s="19"/>
      <c r="K18" s="19"/>
      <c r="L18" s="19"/>
    </row>
    <row r="19" spans="1:43" ht="25.5" x14ac:dyDescent="0.25">
      <c r="B19" s="105" t="s">
        <v>6</v>
      </c>
      <c r="C19" s="106"/>
      <c r="D19" s="106"/>
      <c r="E19" s="106"/>
      <c r="F19" s="107"/>
      <c r="G19" s="27" t="s">
        <v>62</v>
      </c>
      <c r="H19" s="1" t="s">
        <v>52</v>
      </c>
      <c r="I19" s="1" t="s">
        <v>49</v>
      </c>
      <c r="J19" s="27" t="s">
        <v>63</v>
      </c>
      <c r="K19" s="1" t="s">
        <v>16</v>
      </c>
      <c r="L19" s="1" t="s">
        <v>50</v>
      </c>
    </row>
    <row r="20" spans="1:43" s="30" customFormat="1" x14ac:dyDescent="0.25">
      <c r="B20" s="108">
        <v>1</v>
      </c>
      <c r="C20" s="108"/>
      <c r="D20" s="108"/>
      <c r="E20" s="108"/>
      <c r="F20" s="109"/>
      <c r="G20" s="29">
        <v>2</v>
      </c>
      <c r="H20" s="28">
        <v>3</v>
      </c>
      <c r="I20" s="28">
        <v>4</v>
      </c>
      <c r="J20" s="28">
        <v>5</v>
      </c>
      <c r="K20" s="28" t="s">
        <v>18</v>
      </c>
      <c r="L20" s="28" t="s">
        <v>19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30"/>
      <c r="B21" s="110" t="s">
        <v>56</v>
      </c>
      <c r="C21" s="112"/>
      <c r="D21" s="112"/>
      <c r="E21" s="112"/>
      <c r="F21" s="113"/>
      <c r="G21" s="21"/>
      <c r="H21" s="21"/>
      <c r="I21" s="21"/>
      <c r="J21" s="21"/>
      <c r="K21" s="21"/>
      <c r="L21" s="21"/>
    </row>
    <row r="22" spans="1:43" x14ac:dyDescent="0.25">
      <c r="A22" s="30"/>
      <c r="B22" s="110" t="s">
        <v>57</v>
      </c>
      <c r="C22" s="111"/>
      <c r="D22" s="111"/>
      <c r="E22" s="111"/>
      <c r="F22" s="111"/>
      <c r="G22" s="21"/>
      <c r="H22" s="21"/>
      <c r="I22" s="21"/>
      <c r="J22" s="21"/>
      <c r="K22" s="21"/>
      <c r="L22" s="21"/>
    </row>
    <row r="23" spans="1:43" s="40" customFormat="1" ht="15" customHeight="1" x14ac:dyDescent="0.25">
      <c r="A23" s="30"/>
      <c r="B23" s="102" t="s">
        <v>59</v>
      </c>
      <c r="C23" s="103"/>
      <c r="D23" s="103"/>
      <c r="E23" s="103"/>
      <c r="F23" s="104"/>
      <c r="G23" s="22"/>
      <c r="H23" s="22"/>
      <c r="I23" s="22"/>
      <c r="J23" s="22"/>
      <c r="K23" s="22"/>
      <c r="L23" s="2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40" customFormat="1" ht="15" customHeight="1" x14ac:dyDescent="0.25">
      <c r="A24" s="30"/>
      <c r="B24" s="102" t="s">
        <v>66</v>
      </c>
      <c r="C24" s="103"/>
      <c r="D24" s="103"/>
      <c r="E24" s="103"/>
      <c r="F24" s="104"/>
      <c r="G24" s="48">
        <v>25270.69</v>
      </c>
      <c r="H24" s="48">
        <v>13410</v>
      </c>
      <c r="I24" s="48">
        <v>-6065.88</v>
      </c>
      <c r="J24" s="48">
        <v>-6065.88</v>
      </c>
      <c r="K24" s="48">
        <f>J24/G24*100</f>
        <v>-24.003618421182804</v>
      </c>
      <c r="L24" s="48">
        <f>J24/I24*100</f>
        <v>100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30"/>
      <c r="B25" s="99" t="s">
        <v>67</v>
      </c>
      <c r="C25" s="100"/>
      <c r="D25" s="100"/>
      <c r="E25" s="100"/>
      <c r="F25" s="100"/>
      <c r="G25" s="48">
        <f>G16+G24</f>
        <v>22023.309999999994</v>
      </c>
      <c r="H25" s="48">
        <f t="shared" ref="H25:J25" si="5">H16+H24</f>
        <v>0</v>
      </c>
      <c r="I25" s="48">
        <f t="shared" si="5"/>
        <v>-1.1186784831807017E-10</v>
      </c>
      <c r="J25" s="48">
        <f t="shared" si="5"/>
        <v>21458.229999999985</v>
      </c>
      <c r="K25" s="48">
        <f>J25/G25*100</f>
        <v>97.43417315562462</v>
      </c>
      <c r="L25" s="48"/>
    </row>
    <row r="26" spans="1:43" ht="15.75" x14ac:dyDescent="0.25">
      <c r="B26" s="15"/>
      <c r="C26" s="16"/>
      <c r="D26" s="16"/>
      <c r="E26" s="16"/>
      <c r="F26" s="16"/>
      <c r="G26" s="17"/>
      <c r="H26" s="17"/>
      <c r="I26" s="17"/>
      <c r="J26" s="17"/>
      <c r="K26" s="17"/>
    </row>
    <row r="27" spans="1:43" ht="15.75" x14ac:dyDescent="0.25">
      <c r="B27" s="114" t="s">
        <v>75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43" ht="15.75" x14ac:dyDescent="0.25">
      <c r="B28" s="15"/>
      <c r="C28" s="16"/>
      <c r="D28" s="16"/>
      <c r="E28" s="16"/>
      <c r="F28" s="16"/>
      <c r="G28" s="17"/>
      <c r="H28" s="17"/>
      <c r="I28" s="17"/>
      <c r="J28" s="17"/>
      <c r="K28" s="17"/>
    </row>
    <row r="29" spans="1:43" ht="15" customHeight="1" x14ac:dyDescent="0.25">
      <c r="B29" s="120" t="s">
        <v>48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</row>
    <row r="30" spans="1:43" x14ac:dyDescent="0.25"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43" ht="15" customHeight="1" x14ac:dyDescent="0.25">
      <c r="B31" s="120" t="s">
        <v>68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43" ht="36.75" customHeight="1" x14ac:dyDescent="0.2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2:12" x14ac:dyDescent="0.25"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2:12" ht="15" customHeight="1" x14ac:dyDescent="0.25">
      <c r="B34" s="98" t="s">
        <v>76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x14ac:dyDescent="0.2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</sheetData>
  <mergeCells count="27"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04"/>
  <sheetViews>
    <sheetView zoomScaleNormal="100" workbookViewId="0">
      <selection activeCell="J88" sqref="J88:J91"/>
    </sheetView>
  </sheetViews>
  <sheetFormatPr defaultRowHeight="15" x14ac:dyDescent="0.25"/>
  <cols>
    <col min="2" max="2" width="2" bestFit="1" customWidth="1"/>
    <col min="3" max="3" width="5" bestFit="1" customWidth="1"/>
    <col min="4" max="4" width="5.42578125" customWidth="1"/>
    <col min="5" max="5" width="44.7109375" customWidth="1"/>
    <col min="6" max="6" width="24.28515625" bestFit="1" customWidth="1"/>
    <col min="7" max="7" width="17" bestFit="1" customWidth="1"/>
    <col min="8" max="8" width="19.42578125" bestFit="1" customWidth="1"/>
    <col min="9" max="9" width="24.28515625" bestFit="1" customWidth="1"/>
    <col min="10" max="11" width="9.42578125" bestFit="1" customWidth="1"/>
  </cols>
  <sheetData>
    <row r="1" spans="2:11" ht="18" customHeight="1" x14ac:dyDescent="0.25">
      <c r="B1" s="2"/>
      <c r="C1" s="2"/>
      <c r="D1" s="20"/>
      <c r="E1" s="2"/>
      <c r="F1" s="2"/>
      <c r="G1" s="2"/>
      <c r="H1" s="2"/>
      <c r="I1" s="2"/>
      <c r="J1" s="2"/>
    </row>
    <row r="2" spans="2:11" ht="15.75" customHeight="1" x14ac:dyDescent="0.25">
      <c r="B2" s="115" t="s">
        <v>11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8" x14ac:dyDescent="0.25">
      <c r="B3" s="2"/>
      <c r="C3" s="2"/>
      <c r="D3" s="20"/>
      <c r="E3" s="2"/>
      <c r="F3" s="2"/>
      <c r="G3" s="2"/>
      <c r="H3" s="2"/>
      <c r="I3" s="3"/>
      <c r="J3" s="3"/>
    </row>
    <row r="4" spans="2:11" ht="18" customHeight="1" x14ac:dyDescent="0.25">
      <c r="B4" s="115" t="s">
        <v>69</v>
      </c>
      <c r="C4" s="115"/>
      <c r="D4" s="115"/>
      <c r="E4" s="115"/>
      <c r="F4" s="115"/>
      <c r="G4" s="115"/>
      <c r="H4" s="115"/>
      <c r="I4" s="115"/>
      <c r="J4" s="115"/>
      <c r="K4" s="115"/>
    </row>
    <row r="5" spans="2:11" ht="18" x14ac:dyDescent="0.25">
      <c r="B5" s="2"/>
      <c r="C5" s="2"/>
      <c r="D5" s="20"/>
      <c r="E5" s="2"/>
      <c r="F5" s="2"/>
      <c r="G5" s="2"/>
      <c r="H5" s="2"/>
      <c r="I5" s="3"/>
      <c r="J5" s="3"/>
    </row>
    <row r="6" spans="2:11" ht="15.75" customHeight="1" x14ac:dyDescent="0.25">
      <c r="B6" s="115" t="s">
        <v>17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2:11" ht="18" x14ac:dyDescent="0.25">
      <c r="B7" s="2"/>
      <c r="C7" s="2"/>
      <c r="D7" s="20"/>
      <c r="E7" s="2"/>
      <c r="F7" s="2"/>
      <c r="G7" s="2"/>
      <c r="H7" s="2"/>
      <c r="I7" s="3"/>
      <c r="J7" s="3"/>
    </row>
    <row r="8" spans="2:11" ht="25.5" x14ac:dyDescent="0.25">
      <c r="B8" s="125" t="s">
        <v>6</v>
      </c>
      <c r="C8" s="126"/>
      <c r="D8" s="126"/>
      <c r="E8" s="127"/>
      <c r="F8" s="41" t="s">
        <v>62</v>
      </c>
      <c r="G8" s="41" t="s">
        <v>52</v>
      </c>
      <c r="H8" s="41" t="s">
        <v>49</v>
      </c>
      <c r="I8" s="41" t="s">
        <v>63</v>
      </c>
      <c r="J8" s="41" t="s">
        <v>16</v>
      </c>
      <c r="K8" s="41" t="s">
        <v>50</v>
      </c>
    </row>
    <row r="9" spans="2:11" ht="16.5" customHeight="1" x14ac:dyDescent="0.25">
      <c r="B9" s="125">
        <v>1</v>
      </c>
      <c r="C9" s="126"/>
      <c r="D9" s="126"/>
      <c r="E9" s="127"/>
      <c r="F9" s="41">
        <v>2</v>
      </c>
      <c r="G9" s="41">
        <v>3</v>
      </c>
      <c r="H9" s="41">
        <v>4</v>
      </c>
      <c r="I9" s="41">
        <v>5</v>
      </c>
      <c r="J9" s="41" t="s">
        <v>18</v>
      </c>
      <c r="K9" s="41" t="s">
        <v>19</v>
      </c>
    </row>
    <row r="10" spans="2:11" x14ac:dyDescent="0.25">
      <c r="B10" s="7"/>
      <c r="C10" s="7"/>
      <c r="D10" s="7"/>
      <c r="E10" s="7" t="s">
        <v>20</v>
      </c>
      <c r="F10" s="50">
        <v>828006.98</v>
      </c>
      <c r="G10" s="50">
        <v>1750430</v>
      </c>
      <c r="H10" s="50">
        <v>1771005</v>
      </c>
      <c r="I10" s="51">
        <v>908194.26</v>
      </c>
      <c r="J10" s="51">
        <f>I10/F10*100</f>
        <v>109.68437246748815</v>
      </c>
      <c r="K10" s="51">
        <f>I10/H10*100</f>
        <v>51.281292825260238</v>
      </c>
    </row>
    <row r="11" spans="2:11" ht="15.75" customHeight="1" x14ac:dyDescent="0.25">
      <c r="B11" s="12">
        <v>6</v>
      </c>
      <c r="C11" s="12"/>
      <c r="D11" s="12"/>
      <c r="E11" s="12" t="s">
        <v>2</v>
      </c>
      <c r="F11" s="50">
        <f>SUM(F12+F17+F21+F24+F30+F33)</f>
        <v>828006.98</v>
      </c>
      <c r="G11" s="50">
        <f t="shared" ref="G11:I11" si="0">SUM(G12+G17+G21+G24+G30+G33)</f>
        <v>1750430</v>
      </c>
      <c r="H11" s="50">
        <f t="shared" si="0"/>
        <v>1771005</v>
      </c>
      <c r="I11" s="50">
        <f t="shared" si="0"/>
        <v>908194.26</v>
      </c>
      <c r="J11" s="51">
        <f t="shared" ref="J11:J32" si="1">I11/F11*100</f>
        <v>109.68437246748815</v>
      </c>
      <c r="K11" s="51">
        <f t="shared" ref="K11:K30" si="2">I11/H11*100</f>
        <v>51.281292825260238</v>
      </c>
    </row>
    <row r="12" spans="2:11" ht="25.5" x14ac:dyDescent="0.25">
      <c r="B12" s="12"/>
      <c r="C12" s="12">
        <v>63</v>
      </c>
      <c r="D12" s="12"/>
      <c r="E12" s="12" t="s">
        <v>21</v>
      </c>
      <c r="F12" s="50">
        <f>F13</f>
        <v>731520.36</v>
      </c>
      <c r="G12" s="50">
        <v>1564138</v>
      </c>
      <c r="H12" s="50">
        <v>1556052</v>
      </c>
      <c r="I12" s="51">
        <f>I13</f>
        <v>803806.4</v>
      </c>
      <c r="J12" s="51">
        <f t="shared" si="1"/>
        <v>109.88161696552096</v>
      </c>
      <c r="K12" s="51">
        <f t="shared" si="2"/>
        <v>51.656782678213844</v>
      </c>
    </row>
    <row r="13" spans="2:11" ht="25.5" x14ac:dyDescent="0.25">
      <c r="B13" s="7"/>
      <c r="C13" s="12">
        <v>636</v>
      </c>
      <c r="D13" s="12"/>
      <c r="E13" s="12" t="s">
        <v>78</v>
      </c>
      <c r="F13" s="50">
        <f>F14</f>
        <v>731520.36</v>
      </c>
      <c r="G13" s="50"/>
      <c r="H13" s="50"/>
      <c r="I13" s="51">
        <f>I14</f>
        <v>803806.4</v>
      </c>
      <c r="J13" s="51">
        <f t="shared" si="1"/>
        <v>109.88161696552096</v>
      </c>
      <c r="K13" s="51"/>
    </row>
    <row r="14" spans="2:11" ht="25.5" x14ac:dyDescent="0.25">
      <c r="B14" s="7"/>
      <c r="C14" s="12">
        <v>6361</v>
      </c>
      <c r="D14" s="12"/>
      <c r="E14" s="12" t="s">
        <v>79</v>
      </c>
      <c r="F14" s="50">
        <v>731520.36</v>
      </c>
      <c r="G14" s="50"/>
      <c r="H14" s="50"/>
      <c r="I14" s="51">
        <v>803806.4</v>
      </c>
      <c r="J14" s="51">
        <f t="shared" si="1"/>
        <v>109.88161696552096</v>
      </c>
      <c r="K14" s="51"/>
    </row>
    <row r="15" spans="2:11" x14ac:dyDescent="0.25">
      <c r="B15" s="7"/>
      <c r="C15" s="12">
        <v>638</v>
      </c>
      <c r="D15" s="12"/>
      <c r="E15" s="12" t="s">
        <v>80</v>
      </c>
      <c r="F15" s="50">
        <v>0</v>
      </c>
      <c r="G15" s="50"/>
      <c r="H15" s="50"/>
      <c r="I15" s="51">
        <f>I16</f>
        <v>17644</v>
      </c>
      <c r="J15" s="51"/>
      <c r="K15" s="51"/>
    </row>
    <row r="16" spans="2:11" x14ac:dyDescent="0.25">
      <c r="B16" s="7"/>
      <c r="C16" s="12">
        <v>6381</v>
      </c>
      <c r="D16" s="12"/>
      <c r="E16" s="12" t="s">
        <v>81</v>
      </c>
      <c r="F16" s="50">
        <v>0</v>
      </c>
      <c r="G16" s="50"/>
      <c r="H16" s="50"/>
      <c r="I16" s="51">
        <v>17644</v>
      </c>
      <c r="J16" s="51"/>
      <c r="K16" s="51"/>
    </row>
    <row r="17" spans="2:11" x14ac:dyDescent="0.25">
      <c r="B17" s="7"/>
      <c r="C17" s="12">
        <v>64</v>
      </c>
      <c r="D17" s="12"/>
      <c r="E17" s="12" t="s">
        <v>82</v>
      </c>
      <c r="F17" s="50">
        <f>F18</f>
        <v>7.47</v>
      </c>
      <c r="G17" s="50">
        <v>1</v>
      </c>
      <c r="H17" s="50">
        <v>10</v>
      </c>
      <c r="I17" s="51">
        <f>I18</f>
        <v>2.98</v>
      </c>
      <c r="J17" s="51">
        <f t="shared" si="1"/>
        <v>39.892904953145916</v>
      </c>
      <c r="K17" s="51">
        <f t="shared" si="2"/>
        <v>29.799999999999997</v>
      </c>
    </row>
    <row r="18" spans="2:11" x14ac:dyDescent="0.25">
      <c r="B18" s="7"/>
      <c r="C18" s="12">
        <v>641</v>
      </c>
      <c r="D18" s="12"/>
      <c r="E18" s="12" t="s">
        <v>83</v>
      </c>
      <c r="F18" s="50">
        <f>SUM(F19:F20)</f>
        <v>7.47</v>
      </c>
      <c r="G18" s="50"/>
      <c r="H18" s="50"/>
      <c r="I18" s="51">
        <f>SUM(I19:I20)</f>
        <v>2.98</v>
      </c>
      <c r="J18" s="51">
        <f t="shared" si="1"/>
        <v>39.892904953145916</v>
      </c>
      <c r="K18" s="51"/>
    </row>
    <row r="19" spans="2:11" x14ac:dyDescent="0.25">
      <c r="B19" s="7"/>
      <c r="C19" s="12">
        <v>6413</v>
      </c>
      <c r="D19" s="12"/>
      <c r="E19" s="12" t="s">
        <v>84</v>
      </c>
      <c r="F19" s="50">
        <v>0.26</v>
      </c>
      <c r="G19" s="50"/>
      <c r="H19" s="50"/>
      <c r="I19" s="51">
        <v>2.98</v>
      </c>
      <c r="J19" s="51">
        <f t="shared" si="1"/>
        <v>1146.1538461538462</v>
      </c>
      <c r="K19" s="51"/>
    </row>
    <row r="20" spans="2:11" x14ac:dyDescent="0.25">
      <c r="B20" s="7"/>
      <c r="C20" s="12">
        <v>6415</v>
      </c>
      <c r="D20" s="12"/>
      <c r="E20" s="12" t="s">
        <v>85</v>
      </c>
      <c r="F20" s="50">
        <v>7.21</v>
      </c>
      <c r="G20" s="50"/>
      <c r="H20" s="50"/>
      <c r="I20" s="51"/>
      <c r="J20" s="51"/>
      <c r="K20" s="51"/>
    </row>
    <row r="21" spans="2:11" ht="25.5" x14ac:dyDescent="0.25">
      <c r="B21" s="7"/>
      <c r="C21" s="12">
        <v>65</v>
      </c>
      <c r="D21" s="12"/>
      <c r="E21" s="12" t="s">
        <v>86</v>
      </c>
      <c r="F21" s="50">
        <f>F22</f>
        <v>57.87</v>
      </c>
      <c r="G21" s="50"/>
      <c r="H21" s="50"/>
      <c r="I21" s="51"/>
      <c r="J21" s="51"/>
      <c r="K21" s="51"/>
    </row>
    <row r="22" spans="2:11" x14ac:dyDescent="0.25">
      <c r="B22" s="7"/>
      <c r="C22" s="12">
        <v>652</v>
      </c>
      <c r="D22" s="12"/>
      <c r="E22" s="12" t="s">
        <v>87</v>
      </c>
      <c r="F22" s="50">
        <f>F23</f>
        <v>57.87</v>
      </c>
      <c r="G22" s="50"/>
      <c r="H22" s="50"/>
      <c r="I22" s="51"/>
      <c r="J22" s="51"/>
      <c r="K22" s="51"/>
    </row>
    <row r="23" spans="2:11" x14ac:dyDescent="0.25">
      <c r="B23" s="7"/>
      <c r="C23" s="12">
        <v>6526</v>
      </c>
      <c r="D23" s="12"/>
      <c r="E23" s="12" t="s">
        <v>88</v>
      </c>
      <c r="F23" s="50">
        <v>57.87</v>
      </c>
      <c r="G23" s="50"/>
      <c r="H23" s="50"/>
      <c r="I23" s="51"/>
      <c r="J23" s="51"/>
      <c r="K23" s="51"/>
    </row>
    <row r="24" spans="2:11" ht="38.25" x14ac:dyDescent="0.25">
      <c r="B24" s="7"/>
      <c r="C24" s="12">
        <v>66</v>
      </c>
      <c r="D24" s="12"/>
      <c r="E24" s="12" t="s">
        <v>89</v>
      </c>
      <c r="F24" s="50">
        <f>F25+F27</f>
        <v>5163.5200000000004</v>
      </c>
      <c r="G24" s="50">
        <v>9291</v>
      </c>
      <c r="H24" s="50">
        <v>13927</v>
      </c>
      <c r="I24" s="51">
        <f>I25+I27</f>
        <v>6000.36</v>
      </c>
      <c r="J24" s="51">
        <f t="shared" si="1"/>
        <v>116.20677367377293</v>
      </c>
      <c r="K24" s="51">
        <f t="shared" si="2"/>
        <v>43.084368492855603</v>
      </c>
    </row>
    <row r="25" spans="2:11" ht="25.5" x14ac:dyDescent="0.25">
      <c r="B25" s="7"/>
      <c r="C25" s="12">
        <v>661</v>
      </c>
      <c r="D25" s="12"/>
      <c r="E25" s="12" t="s">
        <v>22</v>
      </c>
      <c r="F25" s="50">
        <f>F26</f>
        <v>3817.04</v>
      </c>
      <c r="G25" s="50"/>
      <c r="H25" s="50"/>
      <c r="I25" s="51">
        <f>I26</f>
        <v>4807.37</v>
      </c>
      <c r="J25" s="51">
        <f t="shared" si="1"/>
        <v>125.94497306813656</v>
      </c>
      <c r="K25" s="51"/>
    </row>
    <row r="26" spans="2:11" x14ac:dyDescent="0.25">
      <c r="B26" s="7"/>
      <c r="C26" s="12">
        <v>6615</v>
      </c>
      <c r="D26" s="12"/>
      <c r="E26" s="12" t="s">
        <v>90</v>
      </c>
      <c r="F26" s="50">
        <v>3817.04</v>
      </c>
      <c r="G26" s="50"/>
      <c r="H26" s="50"/>
      <c r="I26" s="51">
        <v>4807.37</v>
      </c>
      <c r="J26" s="51">
        <f t="shared" si="1"/>
        <v>125.94497306813656</v>
      </c>
      <c r="K26" s="51"/>
    </row>
    <row r="27" spans="2:11" ht="38.25" x14ac:dyDescent="0.25">
      <c r="B27" s="7"/>
      <c r="C27" s="12">
        <v>663</v>
      </c>
      <c r="D27" s="12"/>
      <c r="E27" s="12" t="s">
        <v>91</v>
      </c>
      <c r="F27" s="50">
        <f>SUM(F28:F29)</f>
        <v>1346.48</v>
      </c>
      <c r="G27" s="50"/>
      <c r="H27" s="50"/>
      <c r="I27" s="51">
        <f>SUM(I28:I29)</f>
        <v>1192.99</v>
      </c>
      <c r="J27" s="51">
        <f t="shared" si="1"/>
        <v>88.600647614520824</v>
      </c>
      <c r="K27" s="51"/>
    </row>
    <row r="28" spans="2:11" x14ac:dyDescent="0.25">
      <c r="B28" s="7"/>
      <c r="C28" s="12">
        <v>6631</v>
      </c>
      <c r="D28" s="12"/>
      <c r="E28" s="12" t="s">
        <v>92</v>
      </c>
      <c r="F28" s="50">
        <v>1134.1199999999999</v>
      </c>
      <c r="G28" s="50"/>
      <c r="H28" s="50"/>
      <c r="I28" s="51">
        <v>1192.99</v>
      </c>
      <c r="J28" s="51">
        <f t="shared" si="1"/>
        <v>105.19080873276198</v>
      </c>
      <c r="K28" s="51"/>
    </row>
    <row r="29" spans="2:11" x14ac:dyDescent="0.25">
      <c r="B29" s="7"/>
      <c r="C29" s="12">
        <v>6632</v>
      </c>
      <c r="D29" s="12"/>
      <c r="E29" s="12" t="s">
        <v>93</v>
      </c>
      <c r="F29" s="50">
        <v>212.36</v>
      </c>
      <c r="G29" s="50"/>
      <c r="H29" s="50"/>
      <c r="I29" s="51"/>
      <c r="J29" s="51"/>
      <c r="K29" s="51"/>
    </row>
    <row r="30" spans="2:11" ht="25.5" x14ac:dyDescent="0.25">
      <c r="B30" s="7"/>
      <c r="C30" s="12">
        <v>67</v>
      </c>
      <c r="D30" s="12"/>
      <c r="E30" s="12" t="s">
        <v>94</v>
      </c>
      <c r="F30" s="50">
        <f>F31</f>
        <v>91230.05</v>
      </c>
      <c r="G30" s="50">
        <v>177000</v>
      </c>
      <c r="H30" s="50">
        <v>201016</v>
      </c>
      <c r="I30" s="51">
        <f>I31</f>
        <v>98384.52</v>
      </c>
      <c r="J30" s="51">
        <f t="shared" si="1"/>
        <v>107.84222961622842</v>
      </c>
      <c r="K30" s="51">
        <f t="shared" si="2"/>
        <v>48.943626377999763</v>
      </c>
    </row>
    <row r="31" spans="2:11" x14ac:dyDescent="0.25">
      <c r="B31" s="8"/>
      <c r="C31" s="8">
        <v>671</v>
      </c>
      <c r="D31" s="8"/>
      <c r="E31" s="8" t="s">
        <v>95</v>
      </c>
      <c r="F31" s="50">
        <f>F32</f>
        <v>91230.05</v>
      </c>
      <c r="G31" s="50"/>
      <c r="H31" s="50"/>
      <c r="I31" s="51">
        <f>I32</f>
        <v>98384.52</v>
      </c>
      <c r="J31" s="51">
        <f t="shared" si="1"/>
        <v>107.84222961622842</v>
      </c>
      <c r="K31" s="51"/>
    </row>
    <row r="32" spans="2:11" x14ac:dyDescent="0.25">
      <c r="B32" s="8"/>
      <c r="C32" s="8">
        <v>6711</v>
      </c>
      <c r="D32" s="8"/>
      <c r="E32" s="8" t="s">
        <v>96</v>
      </c>
      <c r="F32" s="50">
        <v>91230.05</v>
      </c>
      <c r="G32" s="50"/>
      <c r="H32" s="50"/>
      <c r="I32" s="51">
        <v>98384.52</v>
      </c>
      <c r="J32" s="51">
        <f t="shared" si="1"/>
        <v>107.84222961622842</v>
      </c>
      <c r="K32" s="51"/>
    </row>
    <row r="33" spans="2:11" x14ac:dyDescent="0.25">
      <c r="B33" s="8"/>
      <c r="C33" s="8">
        <v>68</v>
      </c>
      <c r="D33" s="9"/>
      <c r="E33" s="12" t="s">
        <v>97</v>
      </c>
      <c r="F33" s="50">
        <f>F34</f>
        <v>27.71</v>
      </c>
      <c r="G33" s="50"/>
      <c r="H33" s="50"/>
      <c r="I33" s="51"/>
      <c r="J33" s="51"/>
      <c r="K33" s="51"/>
    </row>
    <row r="34" spans="2:11" x14ac:dyDescent="0.25">
      <c r="B34" s="8"/>
      <c r="C34" s="8">
        <v>683</v>
      </c>
      <c r="D34" s="9"/>
      <c r="E34" s="12" t="s">
        <v>97</v>
      </c>
      <c r="F34" s="50">
        <f>F35</f>
        <v>27.71</v>
      </c>
      <c r="G34" s="50"/>
      <c r="H34" s="50"/>
      <c r="I34" s="51"/>
      <c r="J34" s="51"/>
      <c r="K34" s="51"/>
    </row>
    <row r="35" spans="2:11" x14ac:dyDescent="0.25">
      <c r="B35" s="8"/>
      <c r="C35" s="8">
        <v>6831</v>
      </c>
      <c r="D35" s="9"/>
      <c r="E35" s="12" t="s">
        <v>98</v>
      </c>
      <c r="F35" s="50">
        <v>27.71</v>
      </c>
      <c r="G35" s="50"/>
      <c r="H35" s="50"/>
      <c r="I35" s="51"/>
      <c r="J35" s="51"/>
      <c r="K35" s="51"/>
    </row>
    <row r="36" spans="2:11" ht="15.75" customHeight="1" x14ac:dyDescent="0.25"/>
    <row r="37" spans="2:11" ht="15.75" customHeight="1" x14ac:dyDescent="0.25">
      <c r="B37" s="20"/>
      <c r="C37" s="20"/>
      <c r="D37" s="20"/>
      <c r="E37" s="20"/>
      <c r="F37" s="20"/>
      <c r="G37" s="20"/>
      <c r="H37" s="20"/>
      <c r="I37" s="3"/>
      <c r="J37" s="3"/>
      <c r="K37" s="3"/>
    </row>
    <row r="38" spans="2:11" ht="25.5" x14ac:dyDescent="0.25">
      <c r="B38" s="125" t="s">
        <v>6</v>
      </c>
      <c r="C38" s="126"/>
      <c r="D38" s="126"/>
      <c r="E38" s="127"/>
      <c r="F38" s="41" t="s">
        <v>62</v>
      </c>
      <c r="G38" s="41" t="s">
        <v>52</v>
      </c>
      <c r="H38" s="41" t="s">
        <v>49</v>
      </c>
      <c r="I38" s="41" t="s">
        <v>63</v>
      </c>
      <c r="J38" s="41" t="s">
        <v>16</v>
      </c>
      <c r="K38" s="41" t="s">
        <v>50</v>
      </c>
    </row>
    <row r="39" spans="2:11" ht="12.75" customHeight="1" x14ac:dyDescent="0.25">
      <c r="B39" s="125">
        <v>1</v>
      </c>
      <c r="C39" s="126"/>
      <c r="D39" s="126"/>
      <c r="E39" s="127"/>
      <c r="F39" s="41">
        <v>2</v>
      </c>
      <c r="G39" s="41">
        <v>3</v>
      </c>
      <c r="H39" s="41">
        <v>4</v>
      </c>
      <c r="I39" s="41">
        <v>5</v>
      </c>
      <c r="J39" s="41" t="s">
        <v>18</v>
      </c>
      <c r="K39" s="41" t="s">
        <v>19</v>
      </c>
    </row>
    <row r="40" spans="2:11" x14ac:dyDescent="0.25">
      <c r="B40" s="7"/>
      <c r="C40" s="12"/>
      <c r="D40" s="12"/>
      <c r="E40" s="7" t="s">
        <v>7</v>
      </c>
      <c r="F40" s="50">
        <f>F41+F92</f>
        <v>831293.12000000011</v>
      </c>
      <c r="G40" s="50">
        <f t="shared" ref="G40:I40" si="3">G41+G92</f>
        <v>1763840</v>
      </c>
      <c r="H40" s="50">
        <f t="shared" si="3"/>
        <v>1764939.12</v>
      </c>
      <c r="I40" s="50">
        <f t="shared" si="3"/>
        <v>898314.15</v>
      </c>
      <c r="J40" s="50">
        <f>I40/F40*100</f>
        <v>108.06226208151463</v>
      </c>
      <c r="K40" s="50">
        <f>I40/H40*100</f>
        <v>50.897741447308384</v>
      </c>
    </row>
    <row r="41" spans="2:11" x14ac:dyDescent="0.25">
      <c r="B41" s="7">
        <v>3</v>
      </c>
      <c r="C41" s="12"/>
      <c r="D41" s="12"/>
      <c r="E41" s="12" t="s">
        <v>3</v>
      </c>
      <c r="F41" s="50">
        <f>SUM(F42+F51+F81+F85+F89)</f>
        <v>830314.95000000007</v>
      </c>
      <c r="G41" s="50">
        <f t="shared" ref="G41:I41" si="4">SUM(G42+G51+G81+G85+G89)</f>
        <v>1758531</v>
      </c>
      <c r="H41" s="50">
        <f t="shared" si="4"/>
        <v>1738069.62</v>
      </c>
      <c r="I41" s="50">
        <f t="shared" si="4"/>
        <v>890515.92</v>
      </c>
      <c r="J41" s="50">
        <f t="shared" ref="J41:J104" si="5">I41/F41*100</f>
        <v>107.25037770306317</v>
      </c>
      <c r="K41" s="50">
        <f t="shared" ref="K41:K104" si="6">I41/H41*100</f>
        <v>51.235917695863066</v>
      </c>
    </row>
    <row r="42" spans="2:11" x14ac:dyDescent="0.25">
      <c r="B42" s="7"/>
      <c r="C42" s="12">
        <v>31</v>
      </c>
      <c r="D42" s="12"/>
      <c r="E42" s="12" t="s">
        <v>4</v>
      </c>
      <c r="F42" s="50">
        <f>SUM(F43+F46+F48)</f>
        <v>708474.3</v>
      </c>
      <c r="G42" s="50">
        <v>1551131</v>
      </c>
      <c r="H42" s="50">
        <v>1513880</v>
      </c>
      <c r="I42" s="52">
        <f>SUM(I43+I46+I48)</f>
        <v>772720.56</v>
      </c>
      <c r="J42" s="50">
        <f t="shared" si="5"/>
        <v>109.06825554575515</v>
      </c>
      <c r="K42" s="50">
        <f t="shared" si="6"/>
        <v>51.042391735144136</v>
      </c>
    </row>
    <row r="43" spans="2:11" x14ac:dyDescent="0.25">
      <c r="B43" s="7"/>
      <c r="C43" s="12">
        <v>311</v>
      </c>
      <c r="D43" s="12"/>
      <c r="E43" s="12" t="s">
        <v>24</v>
      </c>
      <c r="F43" s="50">
        <f>SUM(F44:F45)</f>
        <v>591065.57000000007</v>
      </c>
      <c r="G43" s="50"/>
      <c r="H43" s="50"/>
      <c r="I43" s="52">
        <f>SUM(I44:I45)</f>
        <v>630271.43000000005</v>
      </c>
      <c r="J43" s="50">
        <f t="shared" si="5"/>
        <v>106.63308133478321</v>
      </c>
      <c r="K43" s="50"/>
    </row>
    <row r="44" spans="2:11" x14ac:dyDescent="0.25">
      <c r="B44" s="7"/>
      <c r="C44" s="12">
        <v>3111</v>
      </c>
      <c r="D44" s="12"/>
      <c r="E44" s="12" t="s">
        <v>25</v>
      </c>
      <c r="F44" s="50">
        <v>582178.02</v>
      </c>
      <c r="G44" s="50"/>
      <c r="H44" s="50"/>
      <c r="I44" s="52">
        <v>630271.43000000005</v>
      </c>
      <c r="J44" s="50">
        <f t="shared" si="5"/>
        <v>108.26094568118529</v>
      </c>
      <c r="K44" s="50"/>
    </row>
    <row r="45" spans="2:11" x14ac:dyDescent="0.25">
      <c r="B45" s="7"/>
      <c r="C45" s="12">
        <v>3113</v>
      </c>
      <c r="D45" s="12"/>
      <c r="E45" s="12" t="s">
        <v>99</v>
      </c>
      <c r="F45" s="50">
        <v>8887.5499999999993</v>
      </c>
      <c r="G45" s="50"/>
      <c r="H45" s="50"/>
      <c r="I45" s="52">
        <v>0</v>
      </c>
      <c r="J45" s="50"/>
      <c r="K45" s="50"/>
    </row>
    <row r="46" spans="2:11" x14ac:dyDescent="0.25">
      <c r="B46" s="7"/>
      <c r="C46" s="12">
        <v>312</v>
      </c>
      <c r="D46" s="12"/>
      <c r="E46" s="12" t="s">
        <v>100</v>
      </c>
      <c r="F46" s="50">
        <f>F47</f>
        <v>19992.12</v>
      </c>
      <c r="G46" s="50"/>
      <c r="H46" s="50"/>
      <c r="I46" s="52">
        <f>I47</f>
        <v>36280.92</v>
      </c>
      <c r="J46" s="50">
        <f t="shared" si="5"/>
        <v>181.47610158402409</v>
      </c>
      <c r="K46" s="50"/>
    </row>
    <row r="47" spans="2:11" x14ac:dyDescent="0.25">
      <c r="B47" s="7"/>
      <c r="C47" s="12">
        <v>3121</v>
      </c>
      <c r="D47" s="12"/>
      <c r="E47" s="12" t="s">
        <v>100</v>
      </c>
      <c r="F47" s="50">
        <v>19992.12</v>
      </c>
      <c r="G47" s="50"/>
      <c r="H47" s="50"/>
      <c r="I47" s="52">
        <v>36280.92</v>
      </c>
      <c r="J47" s="50">
        <f t="shared" si="5"/>
        <v>181.47610158402409</v>
      </c>
      <c r="K47" s="50"/>
    </row>
    <row r="48" spans="2:11" x14ac:dyDescent="0.25">
      <c r="B48" s="7"/>
      <c r="C48" s="12">
        <v>313</v>
      </c>
      <c r="D48" s="12"/>
      <c r="E48" s="12" t="s">
        <v>101</v>
      </c>
      <c r="F48" s="50">
        <f>F49+F50</f>
        <v>97416.61</v>
      </c>
      <c r="G48" s="50"/>
      <c r="H48" s="50"/>
      <c r="I48" s="52">
        <f>I49+I50</f>
        <v>106168.21</v>
      </c>
      <c r="J48" s="50">
        <f t="shared" si="5"/>
        <v>108.98368358332323</v>
      </c>
      <c r="K48" s="50"/>
    </row>
    <row r="49" spans="2:11" x14ac:dyDescent="0.25">
      <c r="B49" s="7"/>
      <c r="C49" s="12">
        <v>3132</v>
      </c>
      <c r="D49" s="12"/>
      <c r="E49" s="12" t="s">
        <v>102</v>
      </c>
      <c r="F49" s="50">
        <v>97338.72</v>
      </c>
      <c r="G49" s="50"/>
      <c r="H49" s="50"/>
      <c r="I49" s="52">
        <v>106168.21</v>
      </c>
      <c r="J49" s="50">
        <f t="shared" si="5"/>
        <v>109.07089183009597</v>
      </c>
      <c r="K49" s="50"/>
    </row>
    <row r="50" spans="2:11" ht="25.5" x14ac:dyDescent="0.25">
      <c r="B50" s="7"/>
      <c r="C50" s="12">
        <v>3133</v>
      </c>
      <c r="D50" s="12"/>
      <c r="E50" s="12" t="s">
        <v>103</v>
      </c>
      <c r="F50" s="50">
        <v>77.89</v>
      </c>
      <c r="G50" s="50"/>
      <c r="H50" s="50"/>
      <c r="I50" s="52"/>
      <c r="J50" s="50"/>
      <c r="K50" s="50"/>
    </row>
    <row r="51" spans="2:11" x14ac:dyDescent="0.25">
      <c r="B51" s="7"/>
      <c r="C51" s="12">
        <v>32</v>
      </c>
      <c r="D51" s="12"/>
      <c r="E51" s="12" t="s">
        <v>12</v>
      </c>
      <c r="F51" s="50">
        <f>SUM(F52+F57+F64+F73+F75)</f>
        <v>115974.74</v>
      </c>
      <c r="G51" s="50">
        <v>200000</v>
      </c>
      <c r="H51" s="50">
        <v>216874.5</v>
      </c>
      <c r="I51" s="52">
        <f>SUM(I52+I57+I64+I73+I75)</f>
        <v>112892.03</v>
      </c>
      <c r="J51" s="50">
        <f t="shared" si="5"/>
        <v>97.341912557855267</v>
      </c>
      <c r="K51" s="50">
        <f t="shared" si="6"/>
        <v>52.054081969065059</v>
      </c>
    </row>
    <row r="52" spans="2:11" x14ac:dyDescent="0.25">
      <c r="B52" s="7"/>
      <c r="C52" s="12">
        <v>321</v>
      </c>
      <c r="D52" s="12"/>
      <c r="E52" s="12" t="s">
        <v>26</v>
      </c>
      <c r="F52" s="50">
        <f>SUM(F53:F56)</f>
        <v>34171.68</v>
      </c>
      <c r="G52" s="50"/>
      <c r="H52" s="50"/>
      <c r="I52" s="52">
        <f>SUM(I53:I56)</f>
        <v>38155.120000000003</v>
      </c>
      <c r="J52" s="50">
        <f t="shared" si="5"/>
        <v>111.65713830868135</v>
      </c>
      <c r="K52" s="50"/>
    </row>
    <row r="53" spans="2:11" x14ac:dyDescent="0.25">
      <c r="B53" s="7"/>
      <c r="C53" s="12">
        <v>3211</v>
      </c>
      <c r="D53" s="12"/>
      <c r="E53" s="12" t="s">
        <v>27</v>
      </c>
      <c r="F53" s="50">
        <v>3669.04</v>
      </c>
      <c r="G53" s="50"/>
      <c r="H53" s="50"/>
      <c r="I53" s="52">
        <v>4552.5200000000004</v>
      </c>
      <c r="J53" s="50">
        <f t="shared" si="5"/>
        <v>124.07932320170944</v>
      </c>
      <c r="K53" s="50"/>
    </row>
    <row r="54" spans="2:11" ht="25.5" x14ac:dyDescent="0.25">
      <c r="B54" s="7"/>
      <c r="C54" s="12">
        <v>3212</v>
      </c>
      <c r="D54" s="12"/>
      <c r="E54" s="12" t="s">
        <v>104</v>
      </c>
      <c r="F54" s="50">
        <v>25234.79</v>
      </c>
      <c r="G54" s="50"/>
      <c r="H54" s="50"/>
      <c r="I54" s="52">
        <v>24506.61</v>
      </c>
      <c r="J54" s="50">
        <f t="shared" si="5"/>
        <v>97.114380583313746</v>
      </c>
      <c r="K54" s="50"/>
    </row>
    <row r="55" spans="2:11" x14ac:dyDescent="0.25">
      <c r="B55" s="7"/>
      <c r="C55" s="12">
        <v>3213</v>
      </c>
      <c r="D55" s="12"/>
      <c r="E55" s="12" t="s">
        <v>105</v>
      </c>
      <c r="F55" s="50">
        <v>5072.51</v>
      </c>
      <c r="G55" s="50"/>
      <c r="H55" s="50"/>
      <c r="I55" s="52">
        <v>9072.6</v>
      </c>
      <c r="J55" s="50">
        <f t="shared" si="5"/>
        <v>178.85819840670595</v>
      </c>
      <c r="K55" s="50"/>
    </row>
    <row r="56" spans="2:11" x14ac:dyDescent="0.25">
      <c r="B56" s="7"/>
      <c r="C56" s="12">
        <v>3214</v>
      </c>
      <c r="D56" s="12"/>
      <c r="E56" s="12" t="s">
        <v>106</v>
      </c>
      <c r="F56" s="50">
        <v>195.34</v>
      </c>
      <c r="G56" s="50"/>
      <c r="H56" s="50"/>
      <c r="I56" s="52">
        <v>23.39</v>
      </c>
      <c r="J56" s="50">
        <f t="shared" si="5"/>
        <v>11.973994061636121</v>
      </c>
      <c r="K56" s="50"/>
    </row>
    <row r="57" spans="2:11" x14ac:dyDescent="0.25">
      <c r="B57" s="7"/>
      <c r="C57" s="12">
        <v>322</v>
      </c>
      <c r="D57" s="12"/>
      <c r="E57" s="12" t="s">
        <v>107</v>
      </c>
      <c r="F57" s="50">
        <f>SUM(F58:F63)</f>
        <v>37984.83</v>
      </c>
      <c r="G57" s="50"/>
      <c r="H57" s="50"/>
      <c r="I57" s="52">
        <f>SUM(I58:I63)</f>
        <v>45883.220000000008</v>
      </c>
      <c r="J57" s="50">
        <f t="shared" si="5"/>
        <v>120.79353784129087</v>
      </c>
      <c r="K57" s="50"/>
    </row>
    <row r="58" spans="2:11" x14ac:dyDescent="0.25">
      <c r="B58" s="7"/>
      <c r="C58" s="12">
        <v>3221</v>
      </c>
      <c r="D58" s="12"/>
      <c r="E58" s="12" t="s">
        <v>108</v>
      </c>
      <c r="F58" s="50">
        <v>5242.76</v>
      </c>
      <c r="G58" s="50"/>
      <c r="H58" s="50"/>
      <c r="I58" s="52">
        <v>5150.83</v>
      </c>
      <c r="J58" s="50">
        <f t="shared" si="5"/>
        <v>98.246534268209871</v>
      </c>
      <c r="K58" s="50"/>
    </row>
    <row r="59" spans="2:11" x14ac:dyDescent="0.25">
      <c r="B59" s="7"/>
      <c r="C59" s="12">
        <v>3222</v>
      </c>
      <c r="D59" s="12"/>
      <c r="E59" s="12" t="s">
        <v>109</v>
      </c>
      <c r="F59" s="50">
        <v>2326.19</v>
      </c>
      <c r="G59" s="50"/>
      <c r="H59" s="50"/>
      <c r="I59" s="52">
        <v>1225.1099999999999</v>
      </c>
      <c r="J59" s="50">
        <f t="shared" si="5"/>
        <v>52.665947321585939</v>
      </c>
      <c r="K59" s="50"/>
    </row>
    <row r="60" spans="2:11" x14ac:dyDescent="0.25">
      <c r="B60" s="7"/>
      <c r="C60" s="12">
        <v>3223</v>
      </c>
      <c r="D60" s="12"/>
      <c r="E60" s="12" t="s">
        <v>110</v>
      </c>
      <c r="F60" s="50">
        <v>29013.99</v>
      </c>
      <c r="G60" s="50"/>
      <c r="H60" s="50"/>
      <c r="I60" s="52">
        <v>37137.410000000003</v>
      </c>
      <c r="J60" s="50">
        <f t="shared" si="5"/>
        <v>127.9982863439327</v>
      </c>
      <c r="K60" s="50"/>
    </row>
    <row r="61" spans="2:11" ht="25.5" x14ac:dyDescent="0.25">
      <c r="B61" s="7"/>
      <c r="C61" s="12">
        <v>3224</v>
      </c>
      <c r="D61" s="12"/>
      <c r="E61" s="12" t="s">
        <v>111</v>
      </c>
      <c r="F61" s="50">
        <v>885.6</v>
      </c>
      <c r="G61" s="50"/>
      <c r="H61" s="50"/>
      <c r="I61" s="52">
        <v>1637.87</v>
      </c>
      <c r="J61" s="50">
        <f t="shared" si="5"/>
        <v>184.94467028003612</v>
      </c>
      <c r="K61" s="50"/>
    </row>
    <row r="62" spans="2:11" x14ac:dyDescent="0.25">
      <c r="B62" s="7"/>
      <c r="C62" s="12">
        <v>3225</v>
      </c>
      <c r="D62" s="12"/>
      <c r="E62" s="12" t="s">
        <v>112</v>
      </c>
      <c r="F62" s="50">
        <v>314.56</v>
      </c>
      <c r="G62" s="50"/>
      <c r="H62" s="50"/>
      <c r="I62" s="52">
        <v>732</v>
      </c>
      <c r="J62" s="50">
        <f t="shared" si="5"/>
        <v>232.70600203458801</v>
      </c>
      <c r="K62" s="50"/>
    </row>
    <row r="63" spans="2:11" x14ac:dyDescent="0.25">
      <c r="B63" s="7"/>
      <c r="C63" s="12">
        <v>3227</v>
      </c>
      <c r="D63" s="12"/>
      <c r="E63" s="12" t="s">
        <v>113</v>
      </c>
      <c r="F63" s="50">
        <v>201.73</v>
      </c>
      <c r="G63" s="50"/>
      <c r="H63" s="50"/>
      <c r="I63" s="52"/>
      <c r="J63" s="50"/>
      <c r="K63" s="50"/>
    </row>
    <row r="64" spans="2:11" x14ac:dyDescent="0.25">
      <c r="B64" s="7"/>
      <c r="C64" s="12">
        <v>323</v>
      </c>
      <c r="D64" s="12"/>
      <c r="E64" s="12" t="s">
        <v>114</v>
      </c>
      <c r="F64" s="50">
        <f>SUM(F65:F72)</f>
        <v>28855.23</v>
      </c>
      <c r="G64" s="50"/>
      <c r="H64" s="50"/>
      <c r="I64" s="52">
        <f>SUM(I65:I72)</f>
        <v>25740.54</v>
      </c>
      <c r="J64" s="50">
        <f t="shared" si="5"/>
        <v>89.205804285739546</v>
      </c>
      <c r="K64" s="50"/>
    </row>
    <row r="65" spans="2:11" x14ac:dyDescent="0.25">
      <c r="B65" s="7"/>
      <c r="C65" s="12">
        <v>3231</v>
      </c>
      <c r="D65" s="12"/>
      <c r="E65" s="12" t="s">
        <v>115</v>
      </c>
      <c r="F65" s="50">
        <v>7876.5</v>
      </c>
      <c r="G65" s="50"/>
      <c r="H65" s="50"/>
      <c r="I65" s="52">
        <v>9483.39</v>
      </c>
      <c r="J65" s="50">
        <f t="shared" si="5"/>
        <v>120.40106646353075</v>
      </c>
      <c r="K65" s="50"/>
    </row>
    <row r="66" spans="2:11" x14ac:dyDescent="0.25">
      <c r="B66" s="7"/>
      <c r="C66" s="12">
        <v>3232</v>
      </c>
      <c r="D66" s="12"/>
      <c r="E66" s="12" t="s">
        <v>116</v>
      </c>
      <c r="F66" s="50">
        <v>8906.36</v>
      </c>
      <c r="G66" s="50"/>
      <c r="H66" s="50"/>
      <c r="I66" s="52">
        <v>5420.21</v>
      </c>
      <c r="J66" s="50">
        <f t="shared" si="5"/>
        <v>60.857746599059546</v>
      </c>
      <c r="K66" s="50"/>
    </row>
    <row r="67" spans="2:11" x14ac:dyDescent="0.25">
      <c r="B67" s="7"/>
      <c r="C67" s="12">
        <v>3234</v>
      </c>
      <c r="D67" s="12"/>
      <c r="E67" s="12" t="s">
        <v>117</v>
      </c>
      <c r="F67" s="50">
        <v>8693.16</v>
      </c>
      <c r="G67" s="50"/>
      <c r="H67" s="50"/>
      <c r="I67" s="52">
        <v>8256.68</v>
      </c>
      <c r="J67" s="50">
        <f t="shared" si="5"/>
        <v>94.979040993148644</v>
      </c>
      <c r="K67" s="50"/>
    </row>
    <row r="68" spans="2:11" x14ac:dyDescent="0.25">
      <c r="B68" s="7"/>
      <c r="C68" s="12">
        <v>3235</v>
      </c>
      <c r="D68" s="12"/>
      <c r="E68" s="12" t="s">
        <v>118</v>
      </c>
      <c r="F68" s="50">
        <v>626.23</v>
      </c>
      <c r="G68" s="50"/>
      <c r="H68" s="50"/>
      <c r="I68" s="52">
        <v>335.99</v>
      </c>
      <c r="J68" s="50">
        <f t="shared" si="5"/>
        <v>53.652811267425705</v>
      </c>
      <c r="K68" s="50"/>
    </row>
    <row r="69" spans="2:11" x14ac:dyDescent="0.25">
      <c r="B69" s="7"/>
      <c r="C69" s="12">
        <v>3236</v>
      </c>
      <c r="D69" s="12"/>
      <c r="E69" s="12" t="s">
        <v>119</v>
      </c>
      <c r="F69" s="50">
        <v>540.32000000000005</v>
      </c>
      <c r="G69" s="50"/>
      <c r="H69" s="50"/>
      <c r="I69" s="52"/>
      <c r="J69" s="50"/>
      <c r="K69" s="50"/>
    </row>
    <row r="70" spans="2:11" x14ac:dyDescent="0.25">
      <c r="B70" s="7"/>
      <c r="C70" s="12">
        <v>3237</v>
      </c>
      <c r="D70" s="12"/>
      <c r="E70" s="12" t="s">
        <v>120</v>
      </c>
      <c r="F70" s="50">
        <v>1438.89</v>
      </c>
      <c r="G70" s="50"/>
      <c r="H70" s="50"/>
      <c r="I70" s="52">
        <v>1341.35</v>
      </c>
      <c r="J70" s="50">
        <f t="shared" si="5"/>
        <v>93.221163535781031</v>
      </c>
      <c r="K70" s="50"/>
    </row>
    <row r="71" spans="2:11" x14ac:dyDescent="0.25">
      <c r="B71" s="7"/>
      <c r="C71" s="12">
        <v>3238</v>
      </c>
      <c r="D71" s="12"/>
      <c r="E71" s="12" t="s">
        <v>121</v>
      </c>
      <c r="F71" s="50">
        <v>740.59</v>
      </c>
      <c r="G71" s="50"/>
      <c r="H71" s="50"/>
      <c r="I71" s="52">
        <v>848.83</v>
      </c>
      <c r="J71" s="50">
        <f t="shared" si="5"/>
        <v>114.61537422865553</v>
      </c>
      <c r="K71" s="50"/>
    </row>
    <row r="72" spans="2:11" x14ac:dyDescent="0.25">
      <c r="B72" s="7"/>
      <c r="C72" s="12">
        <v>3239</v>
      </c>
      <c r="D72" s="12"/>
      <c r="E72" s="12" t="s">
        <v>122</v>
      </c>
      <c r="F72" s="50">
        <v>33.18</v>
      </c>
      <c r="G72" s="50"/>
      <c r="H72" s="50"/>
      <c r="I72" s="52">
        <v>54.09</v>
      </c>
      <c r="J72" s="50">
        <f t="shared" si="5"/>
        <v>163.01989150090418</v>
      </c>
      <c r="K72" s="50"/>
    </row>
    <row r="73" spans="2:11" x14ac:dyDescent="0.25">
      <c r="B73" s="7"/>
      <c r="C73" s="12">
        <v>324</v>
      </c>
      <c r="D73" s="12"/>
      <c r="E73" s="12" t="s">
        <v>123</v>
      </c>
      <c r="F73" s="50">
        <f>F74</f>
        <v>7248.51</v>
      </c>
      <c r="G73" s="50"/>
      <c r="H73" s="50"/>
      <c r="I73" s="52">
        <f>I74</f>
        <v>351.09</v>
      </c>
      <c r="J73" s="50">
        <f t="shared" si="5"/>
        <v>4.8436161362818009</v>
      </c>
      <c r="K73" s="50"/>
    </row>
    <row r="74" spans="2:11" x14ac:dyDescent="0.25">
      <c r="B74" s="7"/>
      <c r="C74" s="12">
        <v>3241</v>
      </c>
      <c r="D74" s="12"/>
      <c r="E74" s="12" t="s">
        <v>123</v>
      </c>
      <c r="F74" s="50">
        <v>7248.51</v>
      </c>
      <c r="G74" s="50"/>
      <c r="H74" s="50"/>
      <c r="I74" s="52">
        <v>351.09</v>
      </c>
      <c r="J74" s="50">
        <f t="shared" si="5"/>
        <v>4.8436161362818009</v>
      </c>
      <c r="K74" s="50"/>
    </row>
    <row r="75" spans="2:11" x14ac:dyDescent="0.25">
      <c r="B75" s="7"/>
      <c r="C75" s="12">
        <v>329</v>
      </c>
      <c r="D75" s="12"/>
      <c r="E75" s="12" t="s">
        <v>124</v>
      </c>
      <c r="F75" s="50">
        <f>SUM(F76:F80)</f>
        <v>7714.4900000000007</v>
      </c>
      <c r="G75" s="50"/>
      <c r="H75" s="50"/>
      <c r="I75" s="52">
        <f>SUM(I76:I80)</f>
        <v>2762.0600000000004</v>
      </c>
      <c r="J75" s="50">
        <f t="shared" si="5"/>
        <v>35.80353335087608</v>
      </c>
      <c r="K75" s="50"/>
    </row>
    <row r="76" spans="2:11" x14ac:dyDescent="0.25">
      <c r="B76" s="7"/>
      <c r="C76" s="12">
        <v>3292</v>
      </c>
      <c r="D76" s="12"/>
      <c r="E76" s="12" t="s">
        <v>125</v>
      </c>
      <c r="F76" s="50">
        <v>1620.56</v>
      </c>
      <c r="G76" s="50"/>
      <c r="H76" s="50"/>
      <c r="I76" s="52">
        <v>1626.05</v>
      </c>
      <c r="J76" s="50">
        <f t="shared" si="5"/>
        <v>100.33877178259367</v>
      </c>
      <c r="K76" s="50"/>
    </row>
    <row r="77" spans="2:11" x14ac:dyDescent="0.25">
      <c r="B77" s="7"/>
      <c r="C77" s="12">
        <v>3293</v>
      </c>
      <c r="D77" s="12"/>
      <c r="E77" s="12" t="s">
        <v>126</v>
      </c>
      <c r="F77" s="50">
        <v>131.15</v>
      </c>
      <c r="G77" s="50"/>
      <c r="H77" s="50"/>
      <c r="I77" s="52">
        <v>207.21</v>
      </c>
      <c r="J77" s="50">
        <f t="shared" si="5"/>
        <v>157.99466260007625</v>
      </c>
      <c r="K77" s="50"/>
    </row>
    <row r="78" spans="2:11" x14ac:dyDescent="0.25">
      <c r="B78" s="7"/>
      <c r="C78" s="12">
        <v>3295</v>
      </c>
      <c r="D78" s="12"/>
      <c r="E78" s="12" t="s">
        <v>127</v>
      </c>
      <c r="F78" s="50">
        <v>1897.94</v>
      </c>
      <c r="G78" s="50"/>
      <c r="H78" s="50"/>
      <c r="I78" s="52">
        <v>840</v>
      </c>
      <c r="J78" s="50">
        <f t="shared" si="5"/>
        <v>44.258511860227401</v>
      </c>
      <c r="K78" s="50"/>
    </row>
    <row r="79" spans="2:11" x14ac:dyDescent="0.25">
      <c r="B79" s="7"/>
      <c r="C79" s="12">
        <v>3296</v>
      </c>
      <c r="D79" s="12"/>
      <c r="E79" s="12" t="s">
        <v>128</v>
      </c>
      <c r="F79" s="50">
        <v>3525.45</v>
      </c>
      <c r="G79" s="50"/>
      <c r="H79" s="50"/>
      <c r="I79" s="52"/>
      <c r="J79" s="50"/>
      <c r="K79" s="50"/>
    </row>
    <row r="80" spans="2:11" x14ac:dyDescent="0.25">
      <c r="B80" s="7"/>
      <c r="C80" s="12">
        <v>3299</v>
      </c>
      <c r="D80" s="12"/>
      <c r="E80" s="12" t="s">
        <v>124</v>
      </c>
      <c r="F80" s="50">
        <v>539.39</v>
      </c>
      <c r="G80" s="50"/>
      <c r="H80" s="50"/>
      <c r="I80" s="52">
        <v>88.8</v>
      </c>
      <c r="J80" s="50">
        <f t="shared" si="5"/>
        <v>16.463041584011567</v>
      </c>
      <c r="K80" s="50"/>
    </row>
    <row r="81" spans="2:11" x14ac:dyDescent="0.25">
      <c r="B81" s="7"/>
      <c r="C81" s="12">
        <v>34</v>
      </c>
      <c r="D81" s="12"/>
      <c r="E81" s="12" t="s">
        <v>129</v>
      </c>
      <c r="F81" s="50">
        <f>F82</f>
        <v>1894.38</v>
      </c>
      <c r="G81" s="50">
        <v>664</v>
      </c>
      <c r="H81" s="50">
        <v>715.12</v>
      </c>
      <c r="I81" s="52">
        <f>I82</f>
        <v>352.37</v>
      </c>
      <c r="J81" s="50">
        <f t="shared" si="5"/>
        <v>18.6008087078622</v>
      </c>
      <c r="K81" s="50">
        <f t="shared" si="6"/>
        <v>49.274247678711262</v>
      </c>
    </row>
    <row r="82" spans="2:11" x14ac:dyDescent="0.25">
      <c r="B82" s="7"/>
      <c r="C82" s="12">
        <v>343</v>
      </c>
      <c r="D82" s="12"/>
      <c r="E82" s="12" t="s">
        <v>130</v>
      </c>
      <c r="F82" s="50">
        <f>SUM(F83:F84)</f>
        <v>1894.38</v>
      </c>
      <c r="G82" s="50"/>
      <c r="H82" s="50"/>
      <c r="I82" s="52">
        <f>SUM(I83:I84)</f>
        <v>352.37</v>
      </c>
      <c r="J82" s="50">
        <f t="shared" si="5"/>
        <v>18.6008087078622</v>
      </c>
      <c r="K82" s="50"/>
    </row>
    <row r="83" spans="2:11" x14ac:dyDescent="0.25">
      <c r="B83" s="7"/>
      <c r="C83" s="12">
        <v>3431</v>
      </c>
      <c r="D83" s="12"/>
      <c r="E83" s="12" t="s">
        <v>131</v>
      </c>
      <c r="F83" s="50">
        <v>306.69</v>
      </c>
      <c r="G83" s="50"/>
      <c r="H83" s="50"/>
      <c r="I83" s="52">
        <v>344.47</v>
      </c>
      <c r="J83" s="50">
        <f t="shared" si="5"/>
        <v>112.31862793048354</v>
      </c>
      <c r="K83" s="50"/>
    </row>
    <row r="84" spans="2:11" x14ac:dyDescent="0.25">
      <c r="B84" s="7"/>
      <c r="C84" s="12">
        <v>3433</v>
      </c>
      <c r="D84" s="12"/>
      <c r="E84" s="12" t="s">
        <v>132</v>
      </c>
      <c r="F84" s="50">
        <v>1587.69</v>
      </c>
      <c r="G84" s="50"/>
      <c r="H84" s="50"/>
      <c r="I84" s="52">
        <v>7.9</v>
      </c>
      <c r="J84" s="50">
        <f t="shared" si="5"/>
        <v>0.49757824260403477</v>
      </c>
      <c r="K84" s="50"/>
    </row>
    <row r="85" spans="2:11" ht="25.5" x14ac:dyDescent="0.25">
      <c r="B85" s="7"/>
      <c r="C85" s="12">
        <v>37</v>
      </c>
      <c r="D85" s="12"/>
      <c r="E85" s="12" t="s">
        <v>133</v>
      </c>
      <c r="F85" s="50">
        <f>F86</f>
        <v>3971.53</v>
      </c>
      <c r="G85" s="50">
        <v>6736</v>
      </c>
      <c r="H85" s="50">
        <v>6600</v>
      </c>
      <c r="I85" s="52">
        <f>I86</f>
        <v>2852.71</v>
      </c>
      <c r="J85" s="50">
        <f t="shared" si="5"/>
        <v>71.828992856657266</v>
      </c>
      <c r="K85" s="50">
        <f t="shared" si="6"/>
        <v>43.222878787878791</v>
      </c>
    </row>
    <row r="86" spans="2:11" ht="25.5" x14ac:dyDescent="0.25">
      <c r="B86" s="7"/>
      <c r="C86" s="12">
        <v>372</v>
      </c>
      <c r="D86" s="12"/>
      <c r="E86" s="12" t="s">
        <v>134</v>
      </c>
      <c r="F86" s="50">
        <f>F87+F88</f>
        <v>3971.53</v>
      </c>
      <c r="G86" s="50"/>
      <c r="H86" s="50"/>
      <c r="I86" s="52">
        <f>I87+I88</f>
        <v>2852.71</v>
      </c>
      <c r="J86" s="50">
        <f t="shared" si="5"/>
        <v>71.828992856657266</v>
      </c>
      <c r="K86" s="50"/>
    </row>
    <row r="87" spans="2:11" x14ac:dyDescent="0.25">
      <c r="B87" s="7"/>
      <c r="C87" s="12">
        <v>3721</v>
      </c>
      <c r="D87" s="12"/>
      <c r="E87" s="12" t="s">
        <v>135</v>
      </c>
      <c r="F87" s="50">
        <v>3971.53</v>
      </c>
      <c r="G87" s="50"/>
      <c r="H87" s="50"/>
      <c r="I87" s="52">
        <v>2656.13</v>
      </c>
      <c r="J87" s="50">
        <f t="shared" si="5"/>
        <v>66.879263155509335</v>
      </c>
      <c r="K87" s="50"/>
    </row>
    <row r="88" spans="2:11" x14ac:dyDescent="0.25">
      <c r="B88" s="7"/>
      <c r="C88" s="12">
        <v>3722</v>
      </c>
      <c r="D88" s="12"/>
      <c r="E88" s="12" t="s">
        <v>136</v>
      </c>
      <c r="F88" s="50"/>
      <c r="G88" s="50"/>
      <c r="H88" s="50"/>
      <c r="I88" s="52">
        <v>196.58</v>
      </c>
      <c r="J88" s="50"/>
      <c r="K88" s="50"/>
    </row>
    <row r="89" spans="2:11" x14ac:dyDescent="0.25">
      <c r="B89" s="7"/>
      <c r="C89" s="12">
        <v>38</v>
      </c>
      <c r="D89" s="12"/>
      <c r="E89" s="12" t="s">
        <v>137</v>
      </c>
      <c r="F89" s="50"/>
      <c r="G89" s="50"/>
      <c r="H89" s="50"/>
      <c r="I89" s="52">
        <f>I90</f>
        <v>1698.25</v>
      </c>
      <c r="J89" s="50"/>
      <c r="K89" s="50"/>
    </row>
    <row r="90" spans="2:11" x14ac:dyDescent="0.25">
      <c r="B90" s="7"/>
      <c r="C90" s="12">
        <v>381</v>
      </c>
      <c r="D90" s="12"/>
      <c r="E90" s="12" t="s">
        <v>92</v>
      </c>
      <c r="F90" s="50"/>
      <c r="G90" s="50"/>
      <c r="H90" s="50"/>
      <c r="I90" s="52">
        <f>I91</f>
        <v>1698.25</v>
      </c>
      <c r="J90" s="50"/>
      <c r="K90" s="50"/>
    </row>
    <row r="91" spans="2:11" x14ac:dyDescent="0.25">
      <c r="B91" s="7"/>
      <c r="C91" s="12">
        <v>3812</v>
      </c>
      <c r="D91" s="12"/>
      <c r="E91" s="12" t="s">
        <v>138</v>
      </c>
      <c r="F91" s="50"/>
      <c r="G91" s="50"/>
      <c r="H91" s="50"/>
      <c r="I91" s="52">
        <v>1698.25</v>
      </c>
      <c r="J91" s="50"/>
      <c r="K91" s="50"/>
    </row>
    <row r="92" spans="2:11" x14ac:dyDescent="0.25">
      <c r="B92" s="10">
        <v>4</v>
      </c>
      <c r="C92" s="53"/>
      <c r="D92" s="53"/>
      <c r="E92" s="26" t="s">
        <v>5</v>
      </c>
      <c r="F92" s="50">
        <f>SUM(F93+F102)</f>
        <v>978.17000000000007</v>
      </c>
      <c r="G92" s="50">
        <f t="shared" ref="G92:I92" si="7">SUM(G93+G102)</f>
        <v>5309</v>
      </c>
      <c r="H92" s="50">
        <f t="shared" si="7"/>
        <v>26869.5</v>
      </c>
      <c r="I92" s="50">
        <f t="shared" si="7"/>
        <v>7798.2300000000014</v>
      </c>
      <c r="J92" s="50">
        <f t="shared" si="5"/>
        <v>797.22645347945661</v>
      </c>
      <c r="K92" s="50">
        <f t="shared" si="6"/>
        <v>29.022609278177864</v>
      </c>
    </row>
    <row r="93" spans="2:11" x14ac:dyDescent="0.25">
      <c r="B93" s="12"/>
      <c r="C93" s="54">
        <v>42</v>
      </c>
      <c r="D93" s="54"/>
      <c r="E93" s="55" t="s">
        <v>139</v>
      </c>
      <c r="F93" s="56">
        <f>SUM(F94+F100)</f>
        <v>978.17000000000007</v>
      </c>
      <c r="G93" s="57">
        <v>5309</v>
      </c>
      <c r="H93" s="50">
        <v>12933.5</v>
      </c>
      <c r="I93" s="50">
        <f>SUM(I94+I100)</f>
        <v>7798.2300000000014</v>
      </c>
      <c r="J93" s="50">
        <f t="shared" si="5"/>
        <v>797.22645347945661</v>
      </c>
      <c r="K93" s="50">
        <f t="shared" si="6"/>
        <v>60.294815788456347</v>
      </c>
    </row>
    <row r="94" spans="2:11" x14ac:dyDescent="0.25">
      <c r="B94" s="12"/>
      <c r="C94" s="54">
        <v>422</v>
      </c>
      <c r="D94" s="54"/>
      <c r="E94" s="55" t="s">
        <v>140</v>
      </c>
      <c r="F94" s="56">
        <f>SUM(F95:F99)</f>
        <v>757.46</v>
      </c>
      <c r="G94" s="57"/>
      <c r="H94" s="50"/>
      <c r="I94" s="50">
        <f>SUM(I95:I99)</f>
        <v>7771.8900000000012</v>
      </c>
      <c r="J94" s="50">
        <f t="shared" si="5"/>
        <v>1026.0462598685081</v>
      </c>
      <c r="K94" s="50"/>
    </row>
    <row r="95" spans="2:11" x14ac:dyDescent="0.25">
      <c r="B95" s="12"/>
      <c r="C95" s="54">
        <v>4221</v>
      </c>
      <c r="D95" s="54"/>
      <c r="E95" s="55" t="s">
        <v>141</v>
      </c>
      <c r="F95" s="56">
        <v>331.54</v>
      </c>
      <c r="G95" s="57"/>
      <c r="H95" s="50"/>
      <c r="I95" s="50">
        <v>3295.13</v>
      </c>
      <c r="J95" s="50">
        <f t="shared" si="5"/>
        <v>993.88610725704291</v>
      </c>
      <c r="K95" s="50"/>
    </row>
    <row r="96" spans="2:11" x14ac:dyDescent="0.25">
      <c r="B96" s="12"/>
      <c r="C96" s="54">
        <v>4222</v>
      </c>
      <c r="D96" s="54"/>
      <c r="E96" s="55" t="s">
        <v>142</v>
      </c>
      <c r="F96" s="56">
        <v>9.9600000000000009</v>
      </c>
      <c r="G96" s="57"/>
      <c r="H96" s="50"/>
      <c r="I96" s="50">
        <v>333.01</v>
      </c>
      <c r="J96" s="50">
        <f t="shared" si="5"/>
        <v>3343.4738955823291</v>
      </c>
      <c r="K96" s="50"/>
    </row>
    <row r="97" spans="2:11" x14ac:dyDescent="0.25">
      <c r="B97" s="12"/>
      <c r="C97" s="54">
        <v>4223</v>
      </c>
      <c r="D97" s="54"/>
      <c r="E97" s="55" t="s">
        <v>143</v>
      </c>
      <c r="F97" s="56"/>
      <c r="G97" s="57"/>
      <c r="H97" s="50"/>
      <c r="I97" s="50">
        <v>1812.5</v>
      </c>
      <c r="J97" s="50"/>
      <c r="K97" s="50"/>
    </row>
    <row r="98" spans="2:11" x14ac:dyDescent="0.25">
      <c r="B98" s="12"/>
      <c r="C98" s="54">
        <v>4226</v>
      </c>
      <c r="D98" s="54"/>
      <c r="E98" s="55" t="s">
        <v>144</v>
      </c>
      <c r="F98" s="56"/>
      <c r="G98" s="57"/>
      <c r="H98" s="50"/>
      <c r="I98" s="50">
        <v>827.31</v>
      </c>
      <c r="J98" s="50"/>
      <c r="K98" s="50"/>
    </row>
    <row r="99" spans="2:11" x14ac:dyDescent="0.25">
      <c r="B99" s="12"/>
      <c r="C99" s="54">
        <v>4227</v>
      </c>
      <c r="D99" s="54"/>
      <c r="E99" s="55" t="s">
        <v>145</v>
      </c>
      <c r="F99" s="56">
        <v>415.96</v>
      </c>
      <c r="G99" s="57"/>
      <c r="H99" s="50"/>
      <c r="I99" s="50">
        <v>1503.94</v>
      </c>
      <c r="J99" s="50">
        <f t="shared" si="5"/>
        <v>361.55880373112802</v>
      </c>
      <c r="K99" s="50"/>
    </row>
    <row r="100" spans="2:11" ht="26.25" x14ac:dyDescent="0.25">
      <c r="B100" s="12"/>
      <c r="C100" s="54">
        <v>424</v>
      </c>
      <c r="D100" s="54"/>
      <c r="E100" s="55" t="s">
        <v>146</v>
      </c>
      <c r="F100" s="56">
        <f>F101</f>
        <v>220.71</v>
      </c>
      <c r="G100" s="57"/>
      <c r="H100" s="50"/>
      <c r="I100" s="50">
        <f>I101</f>
        <v>26.34</v>
      </c>
      <c r="J100" s="50">
        <f t="shared" si="5"/>
        <v>11.934212314802227</v>
      </c>
      <c r="K100" s="50" t="e">
        <f t="shared" si="6"/>
        <v>#DIV/0!</v>
      </c>
    </row>
    <row r="101" spans="2:11" x14ac:dyDescent="0.25">
      <c r="B101" s="12"/>
      <c r="C101" s="54">
        <v>4241</v>
      </c>
      <c r="D101" s="54"/>
      <c r="E101" s="55" t="s">
        <v>147</v>
      </c>
      <c r="F101" s="56">
        <v>220.71</v>
      </c>
      <c r="G101" s="57"/>
      <c r="H101" s="50"/>
      <c r="I101" s="50">
        <v>26.34</v>
      </c>
      <c r="J101" s="50">
        <f t="shared" si="5"/>
        <v>11.934212314802227</v>
      </c>
      <c r="K101" s="50" t="e">
        <f t="shared" si="6"/>
        <v>#DIV/0!</v>
      </c>
    </row>
    <row r="102" spans="2:11" ht="26.25" x14ac:dyDescent="0.25">
      <c r="B102" s="12"/>
      <c r="C102" s="54">
        <v>45</v>
      </c>
      <c r="D102" s="54"/>
      <c r="E102" s="55" t="s">
        <v>148</v>
      </c>
      <c r="F102" s="56"/>
      <c r="G102" s="57">
        <v>0</v>
      </c>
      <c r="H102" s="50">
        <v>13936</v>
      </c>
      <c r="I102" s="50">
        <v>0</v>
      </c>
      <c r="J102" s="50" t="e">
        <f t="shared" si="5"/>
        <v>#DIV/0!</v>
      </c>
      <c r="K102" s="50">
        <f t="shared" si="6"/>
        <v>0</v>
      </c>
    </row>
    <row r="103" spans="2:11" x14ac:dyDescent="0.25">
      <c r="B103" s="12"/>
      <c r="C103" s="54">
        <v>452</v>
      </c>
      <c r="D103" s="54"/>
      <c r="E103" s="55" t="s">
        <v>149</v>
      </c>
      <c r="F103" s="56"/>
      <c r="G103" s="57"/>
      <c r="H103" s="50"/>
      <c r="I103" s="50">
        <v>0</v>
      </c>
      <c r="J103" s="50" t="e">
        <f t="shared" si="5"/>
        <v>#DIV/0!</v>
      </c>
      <c r="K103" s="50" t="e">
        <f t="shared" si="6"/>
        <v>#DIV/0!</v>
      </c>
    </row>
    <row r="104" spans="2:11" x14ac:dyDescent="0.25">
      <c r="B104" s="12"/>
      <c r="C104" s="54">
        <v>4521</v>
      </c>
      <c r="D104" s="54"/>
      <c r="E104" s="55" t="s">
        <v>149</v>
      </c>
      <c r="F104" s="56"/>
      <c r="G104" s="57"/>
      <c r="H104" s="50"/>
      <c r="I104" s="50">
        <v>0</v>
      </c>
      <c r="J104" s="50" t="e">
        <f t="shared" si="5"/>
        <v>#DIV/0!</v>
      </c>
      <c r="K104" s="50" t="e">
        <f t="shared" si="6"/>
        <v>#DIV/0!</v>
      </c>
    </row>
  </sheetData>
  <mergeCells count="7">
    <mergeCell ref="B8:E8"/>
    <mergeCell ref="B9:E9"/>
    <mergeCell ref="B38:E38"/>
    <mergeCell ref="B39:E39"/>
    <mergeCell ref="B2:K2"/>
    <mergeCell ref="B4:K4"/>
    <mergeCell ref="B6:K6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56"/>
  <sheetViews>
    <sheetView zoomScaleNormal="100" workbookViewId="0">
      <selection activeCell="L24" sqref="L24"/>
    </sheetView>
  </sheetViews>
  <sheetFormatPr defaultRowHeight="15" x14ac:dyDescent="0.25"/>
  <cols>
    <col min="2" max="2" width="50" bestFit="1" customWidth="1"/>
    <col min="3" max="3" width="24.28515625" bestFit="1" customWidth="1"/>
    <col min="4" max="4" width="17" bestFit="1" customWidth="1"/>
    <col min="5" max="5" width="19.42578125" bestFit="1" customWidth="1"/>
    <col min="6" max="6" width="24.28515625" bestFit="1" customWidth="1"/>
    <col min="7" max="8" width="9.42578125" bestFit="1" customWidth="1"/>
    <col min="11" max="12" width="10.85546875" style="69" bestFit="1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15" t="s">
        <v>37</v>
      </c>
      <c r="C2" s="115"/>
      <c r="D2" s="115"/>
      <c r="E2" s="115"/>
      <c r="F2" s="115"/>
      <c r="G2" s="115"/>
      <c r="H2" s="115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1" t="s">
        <v>6</v>
      </c>
      <c r="C4" s="41" t="s">
        <v>62</v>
      </c>
      <c r="D4" s="41" t="s">
        <v>52</v>
      </c>
      <c r="E4" s="41" t="s">
        <v>49</v>
      </c>
      <c r="F4" s="41" t="s">
        <v>63</v>
      </c>
      <c r="G4" s="41" t="s">
        <v>16</v>
      </c>
      <c r="H4" s="41" t="s">
        <v>50</v>
      </c>
    </row>
    <row r="5" spans="2:8" x14ac:dyDescent="0.25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18</v>
      </c>
      <c r="H5" s="41" t="s">
        <v>19</v>
      </c>
    </row>
    <row r="6" spans="2:8" x14ac:dyDescent="0.25">
      <c r="B6" s="58" t="s">
        <v>36</v>
      </c>
      <c r="C6" s="68">
        <f>SUM(C7+C11+C13+C16)</f>
        <v>828006.72</v>
      </c>
      <c r="D6" s="68">
        <f t="shared" ref="D6:F6" si="0">SUM(D7+D11+D13+D16)</f>
        <v>1750430</v>
      </c>
      <c r="E6" s="68">
        <f t="shared" si="0"/>
        <v>1771005</v>
      </c>
      <c r="F6" s="68">
        <f t="shared" si="0"/>
        <v>925838.26</v>
      </c>
      <c r="G6" s="67">
        <f>F6/C6*100</f>
        <v>111.81530748929187</v>
      </c>
      <c r="H6" s="67">
        <f>F6/E6*100</f>
        <v>52.277563304451427</v>
      </c>
    </row>
    <row r="7" spans="2:8" x14ac:dyDescent="0.25">
      <c r="B7" s="59" t="s">
        <v>34</v>
      </c>
      <c r="C7" s="68">
        <f>SUM(C8:C10)</f>
        <v>91322.840000000011</v>
      </c>
      <c r="D7" s="68">
        <f t="shared" ref="D7:F7" si="1">SUM(D8:D9)</f>
        <v>177001</v>
      </c>
      <c r="E7" s="68">
        <f t="shared" si="1"/>
        <v>201026</v>
      </c>
      <c r="F7" s="68">
        <f t="shared" si="1"/>
        <v>98387.5</v>
      </c>
      <c r="G7" s="67">
        <f t="shared" ref="G7:G52" si="2">F7/C7*100</f>
        <v>107.73591798064975</v>
      </c>
      <c r="H7" s="67">
        <f t="shared" ref="H7:H52" si="3">F7/E7*100</f>
        <v>48.942674081959545</v>
      </c>
    </row>
    <row r="8" spans="2:8" x14ac:dyDescent="0.25">
      <c r="B8" s="35" t="s">
        <v>156</v>
      </c>
      <c r="C8" s="50">
        <v>7.21</v>
      </c>
      <c r="D8" s="50">
        <v>1</v>
      </c>
      <c r="E8" s="50">
        <v>10</v>
      </c>
      <c r="F8" s="67">
        <v>2.98</v>
      </c>
      <c r="G8" s="67">
        <f t="shared" si="2"/>
        <v>41.331484049930651</v>
      </c>
      <c r="H8" s="67">
        <f t="shared" si="3"/>
        <v>29.799999999999997</v>
      </c>
    </row>
    <row r="9" spans="2:8" x14ac:dyDescent="0.25">
      <c r="B9" s="35" t="s">
        <v>157</v>
      </c>
      <c r="C9" s="50">
        <v>91230.05</v>
      </c>
      <c r="D9" s="50">
        <v>177000</v>
      </c>
      <c r="E9" s="50">
        <v>201016</v>
      </c>
      <c r="F9" s="67">
        <v>98384.52</v>
      </c>
      <c r="G9" s="67">
        <f t="shared" si="2"/>
        <v>107.84222961622842</v>
      </c>
      <c r="H9" s="67">
        <f t="shared" si="3"/>
        <v>48.943626377999763</v>
      </c>
    </row>
    <row r="10" spans="2:8" x14ac:dyDescent="0.25">
      <c r="B10" s="35" t="s">
        <v>172</v>
      </c>
      <c r="C10" s="50">
        <v>85.58</v>
      </c>
      <c r="D10" s="50">
        <v>0</v>
      </c>
      <c r="E10" s="50">
        <v>0</v>
      </c>
      <c r="F10" s="67">
        <v>0</v>
      </c>
      <c r="G10" s="67"/>
      <c r="H10" s="67"/>
    </row>
    <row r="11" spans="2:8" x14ac:dyDescent="0.25">
      <c r="B11" s="59" t="s">
        <v>29</v>
      </c>
      <c r="C11" s="68">
        <f>SUM(C12)</f>
        <v>3817.04</v>
      </c>
      <c r="D11" s="68">
        <f t="shared" ref="D11:F11" si="4">SUM(D12)</f>
        <v>8627</v>
      </c>
      <c r="E11" s="68">
        <f t="shared" si="4"/>
        <v>11500</v>
      </c>
      <c r="F11" s="68">
        <f t="shared" si="4"/>
        <v>4807.37</v>
      </c>
      <c r="G11" s="67">
        <f t="shared" si="2"/>
        <v>125.94497306813656</v>
      </c>
      <c r="H11" s="67">
        <f t="shared" si="3"/>
        <v>41.803217391304351</v>
      </c>
    </row>
    <row r="12" spans="2:8" x14ac:dyDescent="0.25">
      <c r="B12" s="60" t="s">
        <v>158</v>
      </c>
      <c r="C12" s="50">
        <v>3817.04</v>
      </c>
      <c r="D12" s="50">
        <v>8627</v>
      </c>
      <c r="E12" s="50">
        <v>11500</v>
      </c>
      <c r="F12" s="67">
        <v>4807.37</v>
      </c>
      <c r="G12" s="67">
        <f t="shared" si="2"/>
        <v>125.94497306813656</v>
      </c>
      <c r="H12" s="67">
        <f t="shared" si="3"/>
        <v>41.803217391304351</v>
      </c>
    </row>
    <row r="13" spans="2:8" x14ac:dyDescent="0.25">
      <c r="B13" s="59" t="s">
        <v>152</v>
      </c>
      <c r="C13" s="68">
        <f>SUM(C14:C15)</f>
        <v>731520.36</v>
      </c>
      <c r="D13" s="68">
        <f t="shared" ref="D13:F13" si="5">SUM(D14:D15)</f>
        <v>1564138</v>
      </c>
      <c r="E13" s="68">
        <f t="shared" si="5"/>
        <v>1556052</v>
      </c>
      <c r="F13" s="68">
        <f t="shared" si="5"/>
        <v>821450.4</v>
      </c>
      <c r="G13" s="67">
        <f t="shared" si="2"/>
        <v>112.29357990801515</v>
      </c>
      <c r="H13" s="67">
        <f t="shared" si="3"/>
        <v>52.790677946495364</v>
      </c>
    </row>
    <row r="14" spans="2:8" x14ac:dyDescent="0.25">
      <c r="B14" s="60" t="s">
        <v>170</v>
      </c>
      <c r="C14" s="50">
        <v>731520.36</v>
      </c>
      <c r="D14" s="50">
        <v>1564138</v>
      </c>
      <c r="E14" s="50">
        <v>1538408</v>
      </c>
      <c r="F14" s="67">
        <v>803806.4</v>
      </c>
      <c r="G14" s="67">
        <f t="shared" si="2"/>
        <v>109.88161696552096</v>
      </c>
      <c r="H14" s="67">
        <f t="shared" si="3"/>
        <v>52.24923427335272</v>
      </c>
    </row>
    <row r="15" spans="2:8" x14ac:dyDescent="0.25">
      <c r="B15" s="60" t="s">
        <v>171</v>
      </c>
      <c r="C15" s="50">
        <v>0</v>
      </c>
      <c r="D15" s="50">
        <v>0</v>
      </c>
      <c r="E15" s="50">
        <v>17644</v>
      </c>
      <c r="F15" s="67">
        <v>17644</v>
      </c>
      <c r="G15" s="67"/>
      <c r="H15" s="67">
        <f t="shared" si="3"/>
        <v>100</v>
      </c>
    </row>
    <row r="16" spans="2:8" x14ac:dyDescent="0.25">
      <c r="B16" s="61" t="s">
        <v>154</v>
      </c>
      <c r="C16" s="68">
        <f>SUM(C17)</f>
        <v>1346.48</v>
      </c>
      <c r="D16" s="68">
        <f t="shared" ref="D16:F16" si="6">SUM(D17)</f>
        <v>664</v>
      </c>
      <c r="E16" s="68">
        <f t="shared" si="6"/>
        <v>2427</v>
      </c>
      <c r="F16" s="68">
        <f t="shared" si="6"/>
        <v>1192.99</v>
      </c>
      <c r="G16" s="67">
        <f t="shared" si="2"/>
        <v>88.600647614520824</v>
      </c>
      <c r="H16" s="67">
        <f t="shared" si="3"/>
        <v>49.154923774206836</v>
      </c>
    </row>
    <row r="17" spans="2:8" x14ac:dyDescent="0.25">
      <c r="B17" s="62" t="s">
        <v>159</v>
      </c>
      <c r="C17" s="50">
        <v>1346.48</v>
      </c>
      <c r="D17" s="50">
        <v>664</v>
      </c>
      <c r="E17" s="50">
        <v>2427</v>
      </c>
      <c r="F17" s="67">
        <v>1192.99</v>
      </c>
      <c r="G17" s="67">
        <f t="shared" si="2"/>
        <v>88.600647614520824</v>
      </c>
      <c r="H17" s="67">
        <f t="shared" si="3"/>
        <v>49.154923774206836</v>
      </c>
    </row>
    <row r="18" spans="2:8" x14ac:dyDescent="0.25">
      <c r="B18" s="60"/>
      <c r="C18" s="50"/>
      <c r="D18" s="50"/>
      <c r="E18" s="50"/>
      <c r="F18" s="67"/>
      <c r="G18" s="67"/>
      <c r="H18" s="67"/>
    </row>
    <row r="19" spans="2:8" x14ac:dyDescent="0.25">
      <c r="B19" s="58" t="s">
        <v>35</v>
      </c>
      <c r="C19" s="68">
        <f>SUM(C20+C28+C35+C50)</f>
        <v>831293.12</v>
      </c>
      <c r="D19" s="68">
        <f t="shared" ref="D19:E19" si="7">SUM(D20+D28+D35+D50)</f>
        <v>1763840</v>
      </c>
      <c r="E19" s="68">
        <f t="shared" si="7"/>
        <v>1764939</v>
      </c>
      <c r="F19" s="68">
        <f>SUM(F20+F28+F35+F50)</f>
        <v>898314.15</v>
      </c>
      <c r="G19" s="67">
        <f t="shared" si="2"/>
        <v>108.06226208151463</v>
      </c>
      <c r="H19" s="67">
        <f t="shared" si="3"/>
        <v>50.897744907897668</v>
      </c>
    </row>
    <row r="20" spans="2:8" x14ac:dyDescent="0.25">
      <c r="B20" s="59" t="s">
        <v>34</v>
      </c>
      <c r="C20" s="68">
        <f>SUM(C21:C27)</f>
        <v>91322.84</v>
      </c>
      <c r="D20" s="68">
        <f t="shared" ref="D20:F20" si="8">SUM(D21:D27)</f>
        <v>177001</v>
      </c>
      <c r="E20" s="68">
        <f t="shared" si="8"/>
        <v>201026</v>
      </c>
      <c r="F20" s="68">
        <f t="shared" si="8"/>
        <v>98387.5</v>
      </c>
      <c r="G20" s="67">
        <f t="shared" si="2"/>
        <v>107.73591798064975</v>
      </c>
      <c r="H20" s="67">
        <f t="shared" si="3"/>
        <v>48.942674081959545</v>
      </c>
    </row>
    <row r="21" spans="2:8" x14ac:dyDescent="0.25">
      <c r="B21" s="35" t="s">
        <v>160</v>
      </c>
      <c r="C21" s="50">
        <v>11716.71</v>
      </c>
      <c r="D21" s="50">
        <v>15529</v>
      </c>
      <c r="E21" s="50">
        <v>15400</v>
      </c>
      <c r="F21" s="67">
        <v>8851.5300000000007</v>
      </c>
      <c r="G21" s="67">
        <f t="shared" si="2"/>
        <v>75.546207083729144</v>
      </c>
      <c r="H21" s="67">
        <f t="shared" si="3"/>
        <v>57.477467532467543</v>
      </c>
    </row>
    <row r="22" spans="2:8" x14ac:dyDescent="0.25">
      <c r="B22" s="35" t="s">
        <v>161</v>
      </c>
      <c r="C22" s="50">
        <v>79368.86</v>
      </c>
      <c r="D22" s="50">
        <v>160808</v>
      </c>
      <c r="E22" s="50">
        <v>169162</v>
      </c>
      <c r="F22" s="67">
        <v>87676.13</v>
      </c>
      <c r="G22" s="67">
        <f t="shared" si="2"/>
        <v>110.46666161010754</v>
      </c>
      <c r="H22" s="67">
        <f t="shared" si="3"/>
        <v>51.829683971577545</v>
      </c>
    </row>
    <row r="23" spans="2:8" x14ac:dyDescent="0.25">
      <c r="B23" s="35" t="s">
        <v>162</v>
      </c>
      <c r="C23" s="50">
        <v>153.65</v>
      </c>
      <c r="D23" s="50">
        <v>664</v>
      </c>
      <c r="E23" s="50">
        <v>715</v>
      </c>
      <c r="F23" s="67">
        <v>47.34</v>
      </c>
      <c r="G23" s="67">
        <f t="shared" si="2"/>
        <v>30.810283110966484</v>
      </c>
      <c r="H23" s="67">
        <f t="shared" si="3"/>
        <v>6.6209790209790214</v>
      </c>
    </row>
    <row r="24" spans="2:8" ht="25.5" x14ac:dyDescent="0.25">
      <c r="B24" s="35" t="s">
        <v>163</v>
      </c>
      <c r="C24" s="50">
        <v>0</v>
      </c>
      <c r="D24" s="50">
        <v>0</v>
      </c>
      <c r="E24" s="50">
        <v>0</v>
      </c>
      <c r="F24" s="67">
        <v>0</v>
      </c>
      <c r="G24" s="67"/>
      <c r="H24" s="67"/>
    </row>
    <row r="25" spans="2:8" x14ac:dyDescent="0.25">
      <c r="B25" s="35" t="s">
        <v>164</v>
      </c>
      <c r="C25" s="50">
        <v>0</v>
      </c>
      <c r="D25" s="50">
        <v>0</v>
      </c>
      <c r="E25" s="50">
        <v>0</v>
      </c>
      <c r="F25" s="67">
        <v>0</v>
      </c>
      <c r="G25" s="67"/>
      <c r="H25" s="67"/>
    </row>
    <row r="26" spans="2:8" ht="25.5" x14ac:dyDescent="0.25">
      <c r="B26" s="35" t="s">
        <v>173</v>
      </c>
      <c r="C26" s="50">
        <v>83.62</v>
      </c>
      <c r="D26" s="50">
        <v>0</v>
      </c>
      <c r="E26" s="50">
        <v>1813</v>
      </c>
      <c r="F26" s="67">
        <v>1812.5</v>
      </c>
      <c r="G26" s="67">
        <f t="shared" si="2"/>
        <v>2167.5436498445347</v>
      </c>
      <c r="H26" s="67">
        <f t="shared" si="3"/>
        <v>99.972421400992829</v>
      </c>
    </row>
    <row r="27" spans="2:8" ht="25.5" x14ac:dyDescent="0.25">
      <c r="B27" s="35" t="s">
        <v>187</v>
      </c>
      <c r="C27" s="50">
        <v>0</v>
      </c>
      <c r="D27" s="50">
        <v>0</v>
      </c>
      <c r="E27" s="50">
        <v>13936</v>
      </c>
      <c r="F27" s="67">
        <v>0</v>
      </c>
      <c r="G27" s="67"/>
      <c r="H27" s="67"/>
    </row>
    <row r="28" spans="2:8" x14ac:dyDescent="0.25">
      <c r="B28" s="63" t="s">
        <v>29</v>
      </c>
      <c r="C28" s="68">
        <f>SUM(C29:C34)</f>
        <v>3355.38</v>
      </c>
      <c r="D28" s="68">
        <f t="shared" ref="D28:F28" si="9">SUM(D29:D34)</f>
        <v>22037</v>
      </c>
      <c r="E28" s="68">
        <f t="shared" si="9"/>
        <v>21362</v>
      </c>
      <c r="F28" s="68">
        <f t="shared" si="9"/>
        <v>7179.0599999999995</v>
      </c>
      <c r="G28" s="67">
        <f t="shared" si="2"/>
        <v>213.95669044936784</v>
      </c>
      <c r="H28" s="67">
        <f t="shared" si="3"/>
        <v>33.606684767343879</v>
      </c>
    </row>
    <row r="29" spans="2:8" x14ac:dyDescent="0.25">
      <c r="B29" s="34" t="s">
        <v>165</v>
      </c>
      <c r="C29" s="50">
        <v>0</v>
      </c>
      <c r="D29" s="50">
        <v>0</v>
      </c>
      <c r="E29" s="50">
        <v>660</v>
      </c>
      <c r="F29" s="67">
        <v>664</v>
      </c>
      <c r="G29" s="67"/>
      <c r="H29" s="67">
        <f t="shared" si="3"/>
        <v>100.60606060606061</v>
      </c>
    </row>
    <row r="30" spans="2:8" x14ac:dyDescent="0.25">
      <c r="B30" s="34" t="s">
        <v>166</v>
      </c>
      <c r="C30" s="50">
        <v>2502.36</v>
      </c>
      <c r="D30" s="50">
        <v>18618</v>
      </c>
      <c r="E30" s="50">
        <v>16241</v>
      </c>
      <c r="F30" s="67">
        <v>5190.6499999999996</v>
      </c>
      <c r="G30" s="67">
        <f t="shared" si="2"/>
        <v>207.43018590450612</v>
      </c>
      <c r="H30" s="67">
        <f t="shared" si="3"/>
        <v>31.960162551567016</v>
      </c>
    </row>
    <row r="31" spans="2:8" x14ac:dyDescent="0.25">
      <c r="B31" s="34" t="s">
        <v>167</v>
      </c>
      <c r="C31" s="50">
        <v>170.83</v>
      </c>
      <c r="D31" s="50">
        <v>0</v>
      </c>
      <c r="E31" s="50">
        <v>0</v>
      </c>
      <c r="F31" s="67">
        <v>305.02999999999997</v>
      </c>
      <c r="G31" s="67">
        <f t="shared" si="2"/>
        <v>178.55763039278813</v>
      </c>
      <c r="H31" s="67"/>
    </row>
    <row r="32" spans="2:8" ht="29.25" customHeight="1" x14ac:dyDescent="0.25">
      <c r="B32" s="35" t="s">
        <v>168</v>
      </c>
      <c r="C32" s="50">
        <v>0</v>
      </c>
      <c r="D32" s="50">
        <v>100</v>
      </c>
      <c r="E32" s="50">
        <v>100</v>
      </c>
      <c r="F32" s="67">
        <v>196.58</v>
      </c>
      <c r="G32" s="67"/>
      <c r="H32" s="67">
        <f t="shared" si="3"/>
        <v>196.58</v>
      </c>
    </row>
    <row r="33" spans="2:8" x14ac:dyDescent="0.25">
      <c r="B33" s="34" t="s">
        <v>169</v>
      </c>
      <c r="C33" s="50">
        <v>0</v>
      </c>
      <c r="D33" s="50">
        <v>0</v>
      </c>
      <c r="E33" s="50">
        <v>0</v>
      </c>
      <c r="F33" s="67">
        <v>0.1</v>
      </c>
      <c r="G33" s="67"/>
      <c r="H33" s="67"/>
    </row>
    <row r="34" spans="2:8" x14ac:dyDescent="0.25">
      <c r="B34" s="34" t="s">
        <v>174</v>
      </c>
      <c r="C34" s="50">
        <v>682.19</v>
      </c>
      <c r="D34" s="50">
        <v>3319</v>
      </c>
      <c r="E34" s="50">
        <v>4361</v>
      </c>
      <c r="F34" s="67">
        <v>822.7</v>
      </c>
      <c r="G34" s="67">
        <f t="shared" si="2"/>
        <v>120.59690115656929</v>
      </c>
      <c r="H34" s="67">
        <f t="shared" si="3"/>
        <v>18.864939234120616</v>
      </c>
    </row>
    <row r="35" spans="2:8" x14ac:dyDescent="0.25">
      <c r="B35" s="59" t="s">
        <v>152</v>
      </c>
      <c r="C35" s="68">
        <f>SUM(C36+C43)</f>
        <v>735322.99</v>
      </c>
      <c r="D35" s="68">
        <f t="shared" ref="D35:F35" si="10">SUM(D36+D43)</f>
        <v>1564138</v>
      </c>
      <c r="E35" s="68">
        <f t="shared" si="10"/>
        <v>1540124</v>
      </c>
      <c r="F35" s="68">
        <f t="shared" si="10"/>
        <v>791295.72000000009</v>
      </c>
      <c r="G35" s="67">
        <f t="shared" si="2"/>
        <v>107.61199238446224</v>
      </c>
      <c r="H35" s="67">
        <f t="shared" si="3"/>
        <v>51.378701974646205</v>
      </c>
    </row>
    <row r="36" spans="2:8" x14ac:dyDescent="0.25">
      <c r="B36" s="60" t="s">
        <v>153</v>
      </c>
      <c r="C36" s="68">
        <f>SUM(C37:C42)</f>
        <v>724586.62</v>
      </c>
      <c r="D36" s="68">
        <f t="shared" ref="D36:F36" si="11">SUM(D37:D42)</f>
        <v>1564138</v>
      </c>
      <c r="E36" s="68">
        <f t="shared" si="11"/>
        <v>1516980</v>
      </c>
      <c r="F36" s="68">
        <f t="shared" si="11"/>
        <v>779234.26000000013</v>
      </c>
      <c r="G36" s="67">
        <f t="shared" si="2"/>
        <v>107.54190575586395</v>
      </c>
      <c r="H36" s="67">
        <f t="shared" si="3"/>
        <v>51.367470896122569</v>
      </c>
    </row>
    <row r="37" spans="2:8" x14ac:dyDescent="0.25">
      <c r="B37" s="60" t="s">
        <v>176</v>
      </c>
      <c r="C37" s="50">
        <v>696757.59</v>
      </c>
      <c r="D37" s="50">
        <v>1535602</v>
      </c>
      <c r="E37" s="50">
        <v>1497820</v>
      </c>
      <c r="F37" s="67">
        <v>763205.03</v>
      </c>
      <c r="G37" s="67">
        <f t="shared" si="2"/>
        <v>109.53666539893739</v>
      </c>
      <c r="H37" s="67">
        <f t="shared" si="3"/>
        <v>50.954389045412675</v>
      </c>
    </row>
    <row r="38" spans="2:8" x14ac:dyDescent="0.25">
      <c r="B38" s="60" t="s">
        <v>177</v>
      </c>
      <c r="C38" s="50">
        <v>22287.599999999999</v>
      </c>
      <c r="D38" s="50">
        <v>19910</v>
      </c>
      <c r="E38" s="50">
        <v>11400</v>
      </c>
      <c r="F38" s="67">
        <v>9842.52</v>
      </c>
      <c r="G38" s="67">
        <f t="shared" si="2"/>
        <v>44.161417110859858</v>
      </c>
      <c r="H38" s="67">
        <f t="shared" si="3"/>
        <v>86.337894736842117</v>
      </c>
    </row>
    <row r="39" spans="2:8" x14ac:dyDescent="0.25">
      <c r="B39" s="60" t="s">
        <v>178</v>
      </c>
      <c r="C39" s="50">
        <v>1569.9</v>
      </c>
      <c r="D39" s="50">
        <v>0</v>
      </c>
      <c r="E39" s="50">
        <v>0</v>
      </c>
      <c r="F39" s="67">
        <v>0</v>
      </c>
      <c r="G39" s="67"/>
      <c r="H39" s="67"/>
    </row>
    <row r="40" spans="2:8" ht="25.5" x14ac:dyDescent="0.25">
      <c r="B40" s="60" t="s">
        <v>179</v>
      </c>
      <c r="C40" s="50">
        <v>3971.53</v>
      </c>
      <c r="D40" s="50">
        <v>6636</v>
      </c>
      <c r="E40" s="50">
        <v>6500</v>
      </c>
      <c r="F40" s="67">
        <v>2656.13</v>
      </c>
      <c r="G40" s="67">
        <f t="shared" si="2"/>
        <v>66.879263155509335</v>
      </c>
      <c r="H40" s="67">
        <f t="shared" si="3"/>
        <v>40.863538461538461</v>
      </c>
    </row>
    <row r="41" spans="2:8" x14ac:dyDescent="0.25">
      <c r="B41" s="60" t="s">
        <v>180</v>
      </c>
      <c r="C41" s="50">
        <v>0</v>
      </c>
      <c r="D41" s="50">
        <v>0</v>
      </c>
      <c r="E41" s="50">
        <v>0</v>
      </c>
      <c r="F41" s="67">
        <v>1698.15</v>
      </c>
      <c r="G41" s="67"/>
      <c r="H41" s="67"/>
    </row>
    <row r="42" spans="2:8" x14ac:dyDescent="0.25">
      <c r="B42" s="60" t="s">
        <v>175</v>
      </c>
      <c r="C42" s="50"/>
      <c r="D42" s="50">
        <v>1990</v>
      </c>
      <c r="E42" s="50">
        <v>1260</v>
      </c>
      <c r="F42" s="67">
        <v>1832.43</v>
      </c>
      <c r="G42" s="67"/>
      <c r="H42" s="67">
        <f t="shared" si="3"/>
        <v>145.43095238095239</v>
      </c>
    </row>
    <row r="43" spans="2:8" x14ac:dyDescent="0.25">
      <c r="B43" s="60" t="s">
        <v>155</v>
      </c>
      <c r="C43" s="68">
        <f>SUM(C44:C49)</f>
        <v>10736.37</v>
      </c>
      <c r="D43" s="68">
        <f t="shared" ref="D43:F43" si="12">SUM(D44:D49)</f>
        <v>0</v>
      </c>
      <c r="E43" s="68">
        <f t="shared" si="12"/>
        <v>23144</v>
      </c>
      <c r="F43" s="68">
        <f t="shared" si="12"/>
        <v>12061.460000000001</v>
      </c>
      <c r="G43" s="67">
        <f t="shared" si="2"/>
        <v>112.34206719775865</v>
      </c>
      <c r="H43" s="67">
        <f t="shared" si="3"/>
        <v>52.114846180435535</v>
      </c>
    </row>
    <row r="44" spans="2:8" x14ac:dyDescent="0.25">
      <c r="B44" s="60" t="s">
        <v>176</v>
      </c>
      <c r="C44" s="50"/>
      <c r="D44" s="50"/>
      <c r="E44" s="50"/>
      <c r="F44" s="67"/>
      <c r="G44" s="67"/>
      <c r="H44" s="67"/>
    </row>
    <row r="45" spans="2:8" x14ac:dyDescent="0.25">
      <c r="B45" s="60" t="s">
        <v>177</v>
      </c>
      <c r="C45" s="50">
        <v>10736.37</v>
      </c>
      <c r="D45" s="50">
        <v>0</v>
      </c>
      <c r="E45" s="50">
        <v>17644</v>
      </c>
      <c r="F45" s="67">
        <v>8730.86</v>
      </c>
      <c r="G45" s="67">
        <f t="shared" si="2"/>
        <v>81.320409039554335</v>
      </c>
      <c r="H45" s="67">
        <f t="shared" si="3"/>
        <v>49.483450464747222</v>
      </c>
    </row>
    <row r="46" spans="2:8" x14ac:dyDescent="0.25">
      <c r="B46" s="60" t="s">
        <v>178</v>
      </c>
      <c r="C46" s="50"/>
      <c r="D46" s="50"/>
      <c r="E46" s="50"/>
      <c r="F46" s="67"/>
      <c r="G46" s="67"/>
      <c r="H46" s="67"/>
    </row>
    <row r="47" spans="2:8" ht="25.5" x14ac:dyDescent="0.25">
      <c r="B47" s="60" t="s">
        <v>179</v>
      </c>
      <c r="C47" s="50"/>
      <c r="D47" s="50"/>
      <c r="E47" s="50"/>
      <c r="F47" s="67"/>
      <c r="G47" s="67"/>
      <c r="H47" s="67"/>
    </row>
    <row r="48" spans="2:8" x14ac:dyDescent="0.25">
      <c r="B48" s="60" t="s">
        <v>180</v>
      </c>
      <c r="C48" s="50"/>
      <c r="D48" s="50"/>
      <c r="E48" s="50"/>
      <c r="F48" s="67"/>
      <c r="G48" s="67"/>
      <c r="H48" s="67"/>
    </row>
    <row r="49" spans="2:8" x14ac:dyDescent="0.25">
      <c r="B49" s="60" t="s">
        <v>175</v>
      </c>
      <c r="C49" s="50">
        <v>0</v>
      </c>
      <c r="D49" s="50">
        <v>0</v>
      </c>
      <c r="E49" s="50">
        <v>5500</v>
      </c>
      <c r="F49" s="67">
        <v>3330.6</v>
      </c>
      <c r="G49" s="67"/>
      <c r="H49" s="67">
        <f t="shared" si="3"/>
        <v>60.556363636363628</v>
      </c>
    </row>
    <row r="50" spans="2:8" x14ac:dyDescent="0.25">
      <c r="B50" s="59" t="s">
        <v>154</v>
      </c>
      <c r="C50" s="68">
        <f>SUM(C51:C56)</f>
        <v>1291.9099999999999</v>
      </c>
      <c r="D50" s="68">
        <f t="shared" ref="D50:F50" si="13">SUM(D51:D56)</f>
        <v>664</v>
      </c>
      <c r="E50" s="68">
        <f t="shared" si="13"/>
        <v>2427</v>
      </c>
      <c r="F50" s="68">
        <f t="shared" si="13"/>
        <v>1451.87</v>
      </c>
      <c r="G50" s="67">
        <f t="shared" si="2"/>
        <v>112.38166745361519</v>
      </c>
      <c r="H50" s="67">
        <f t="shared" si="3"/>
        <v>59.821590440873507</v>
      </c>
    </row>
    <row r="51" spans="2:8" x14ac:dyDescent="0.25">
      <c r="B51" s="60" t="s">
        <v>181</v>
      </c>
      <c r="C51" s="50"/>
      <c r="D51" s="50"/>
      <c r="E51" s="50"/>
      <c r="F51" s="67"/>
      <c r="G51" s="67"/>
      <c r="H51" s="67"/>
    </row>
    <row r="52" spans="2:8" x14ac:dyDescent="0.25">
      <c r="B52" s="60" t="s">
        <v>182</v>
      </c>
      <c r="C52" s="50">
        <v>1079.55</v>
      </c>
      <c r="D52" s="50">
        <v>664</v>
      </c>
      <c r="E52" s="50">
        <v>2427</v>
      </c>
      <c r="F52" s="67">
        <v>1451.87</v>
      </c>
      <c r="G52" s="67">
        <f t="shared" si="2"/>
        <v>134.48844425918207</v>
      </c>
      <c r="H52" s="67">
        <f t="shared" si="3"/>
        <v>59.821590440873507</v>
      </c>
    </row>
    <row r="53" spans="2:8" x14ac:dyDescent="0.25">
      <c r="B53" s="60" t="s">
        <v>183</v>
      </c>
      <c r="C53" s="50"/>
      <c r="D53" s="50"/>
      <c r="E53" s="50"/>
      <c r="F53" s="67"/>
      <c r="G53" s="67"/>
      <c r="H53" s="67"/>
    </row>
    <row r="54" spans="2:8" ht="25.5" x14ac:dyDescent="0.25">
      <c r="B54" s="60" t="s">
        <v>184</v>
      </c>
      <c r="C54" s="50"/>
      <c r="D54" s="50"/>
      <c r="E54" s="50"/>
      <c r="F54" s="67"/>
      <c r="G54" s="67"/>
      <c r="H54" s="67"/>
    </row>
    <row r="55" spans="2:8" x14ac:dyDescent="0.25">
      <c r="B55" s="60" t="s">
        <v>185</v>
      </c>
      <c r="C55" s="50"/>
      <c r="D55" s="50"/>
      <c r="E55" s="50"/>
      <c r="F55" s="67"/>
      <c r="G55" s="67"/>
      <c r="H55" s="67"/>
    </row>
    <row r="56" spans="2:8" x14ac:dyDescent="0.25">
      <c r="B56" s="60" t="s">
        <v>186</v>
      </c>
      <c r="C56" s="50">
        <v>212.36</v>
      </c>
      <c r="D56" s="50"/>
      <c r="E56" s="50"/>
      <c r="F56" s="67"/>
      <c r="G56" s="67"/>
      <c r="H56" s="67"/>
    </row>
  </sheetData>
  <mergeCells count="1">
    <mergeCell ref="B2:H2"/>
  </mergeCells>
  <pageMargins left="0.7" right="0.7" top="0.75" bottom="0.75" header="0.3" footer="0.3"/>
  <pageSetup paperSize="9" scale="80" fitToHeight="0" orientation="landscape" r:id="rId1"/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8"/>
  <sheetViews>
    <sheetView workbookViewId="0">
      <selection activeCell="H8" sqref="H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15" t="s">
        <v>46</v>
      </c>
      <c r="C2" s="115"/>
      <c r="D2" s="115"/>
      <c r="E2" s="115"/>
      <c r="F2" s="115"/>
      <c r="G2" s="115"/>
      <c r="H2" s="115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1" t="s">
        <v>6</v>
      </c>
      <c r="C4" s="41" t="s">
        <v>71</v>
      </c>
      <c r="D4" s="41" t="s">
        <v>52</v>
      </c>
      <c r="E4" s="41" t="s">
        <v>49</v>
      </c>
      <c r="F4" s="41" t="s">
        <v>72</v>
      </c>
      <c r="G4" s="41" t="s">
        <v>16</v>
      </c>
      <c r="H4" s="41" t="s">
        <v>50</v>
      </c>
    </row>
    <row r="5" spans="2:8" x14ac:dyDescent="0.25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18</v>
      </c>
      <c r="H5" s="41" t="s">
        <v>19</v>
      </c>
    </row>
    <row r="6" spans="2:8" ht="15.75" customHeight="1" x14ac:dyDescent="0.25">
      <c r="B6" s="7" t="s">
        <v>35</v>
      </c>
      <c r="C6" s="50">
        <f>C7</f>
        <v>831293.12</v>
      </c>
      <c r="D6" s="50">
        <f t="shared" ref="D6:H7" si="0">D7</f>
        <v>1763840</v>
      </c>
      <c r="E6" s="50">
        <f t="shared" si="0"/>
        <v>1764939</v>
      </c>
      <c r="F6" s="50">
        <f t="shared" si="0"/>
        <v>898314.15</v>
      </c>
      <c r="G6" s="50">
        <f t="shared" si="0"/>
        <v>108.06226208151463</v>
      </c>
      <c r="H6" s="50">
        <f t="shared" si="0"/>
        <v>50.897744907897668</v>
      </c>
    </row>
    <row r="7" spans="2:8" ht="15.75" customHeight="1" x14ac:dyDescent="0.25">
      <c r="B7" s="7" t="s">
        <v>150</v>
      </c>
      <c r="C7" s="50">
        <f>C8</f>
        <v>831293.12</v>
      </c>
      <c r="D7" s="50">
        <f t="shared" si="0"/>
        <v>1763840</v>
      </c>
      <c r="E7" s="50">
        <f t="shared" si="0"/>
        <v>1764939</v>
      </c>
      <c r="F7" s="50">
        <f t="shared" si="0"/>
        <v>898314.15</v>
      </c>
      <c r="G7" s="50">
        <f t="shared" si="0"/>
        <v>108.06226208151463</v>
      </c>
      <c r="H7" s="50">
        <f t="shared" si="0"/>
        <v>50.897744907897668</v>
      </c>
    </row>
    <row r="8" spans="2:8" x14ac:dyDescent="0.25">
      <c r="B8" s="14" t="s">
        <v>151</v>
      </c>
      <c r="C8" s="50">
        <v>831293.12</v>
      </c>
      <c r="D8" s="50">
        <v>1763840</v>
      </c>
      <c r="E8" s="50">
        <v>1764939</v>
      </c>
      <c r="F8" s="51">
        <v>898314.15</v>
      </c>
      <c r="G8" s="51">
        <f>F8/C8*100</f>
        <v>108.06226208151463</v>
      </c>
      <c r="H8" s="51">
        <f>F8/E8*100</f>
        <v>50.897744907897668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6"/>
  <sheetViews>
    <sheetView workbookViewId="0">
      <selection activeCell="B1" sqref="B1:L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8" customHeight="1" x14ac:dyDescent="0.25">
      <c r="B2" s="115" t="s">
        <v>70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5.75" customHeight="1" x14ac:dyDescent="0.25">
      <c r="B3" s="115" t="s">
        <v>38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18" x14ac:dyDescent="0.25">
      <c r="B4" s="20"/>
      <c r="C4" s="20"/>
      <c r="D4" s="20"/>
      <c r="E4" s="20"/>
      <c r="F4" s="20"/>
      <c r="G4" s="20"/>
      <c r="H4" s="20"/>
      <c r="I4" s="20"/>
      <c r="J4" s="3"/>
      <c r="K4" s="3"/>
      <c r="L4" s="3"/>
    </row>
    <row r="5" spans="2:12" ht="25.5" customHeight="1" x14ac:dyDescent="0.25">
      <c r="B5" s="125" t="s">
        <v>6</v>
      </c>
      <c r="C5" s="126"/>
      <c r="D5" s="126"/>
      <c r="E5" s="126"/>
      <c r="F5" s="127"/>
      <c r="G5" s="43" t="s">
        <v>62</v>
      </c>
      <c r="H5" s="41" t="s">
        <v>52</v>
      </c>
      <c r="I5" s="43" t="s">
        <v>51</v>
      </c>
      <c r="J5" s="43" t="s">
        <v>63</v>
      </c>
      <c r="K5" s="43" t="s">
        <v>16</v>
      </c>
      <c r="L5" s="43" t="s">
        <v>50</v>
      </c>
    </row>
    <row r="6" spans="2:12" x14ac:dyDescent="0.25">
      <c r="B6" s="125">
        <v>1</v>
      </c>
      <c r="C6" s="126"/>
      <c r="D6" s="126"/>
      <c r="E6" s="126"/>
      <c r="F6" s="127"/>
      <c r="G6" s="43">
        <v>2</v>
      </c>
      <c r="H6" s="43">
        <v>3</v>
      </c>
      <c r="I6" s="43">
        <v>4</v>
      </c>
      <c r="J6" s="43">
        <v>5</v>
      </c>
      <c r="K6" s="43" t="s">
        <v>18</v>
      </c>
      <c r="L6" s="43" t="s">
        <v>19</v>
      </c>
    </row>
    <row r="7" spans="2:12" ht="25.5" x14ac:dyDescent="0.25">
      <c r="B7" s="7">
        <v>8</v>
      </c>
      <c r="C7" s="7"/>
      <c r="D7" s="7"/>
      <c r="E7" s="7"/>
      <c r="F7" s="7" t="s">
        <v>8</v>
      </c>
      <c r="G7" s="5"/>
      <c r="H7" s="5"/>
      <c r="I7" s="5"/>
      <c r="J7" s="31"/>
      <c r="K7" s="31"/>
      <c r="L7" s="31"/>
    </row>
    <row r="8" spans="2:12" x14ac:dyDescent="0.25">
      <c r="B8" s="7"/>
      <c r="C8" s="12">
        <v>84</v>
      </c>
      <c r="D8" s="12"/>
      <c r="E8" s="12"/>
      <c r="F8" s="12" t="s">
        <v>13</v>
      </c>
      <c r="G8" s="5"/>
      <c r="H8" s="5"/>
      <c r="I8" s="5"/>
      <c r="J8" s="31"/>
      <c r="K8" s="31"/>
      <c r="L8" s="31"/>
    </row>
    <row r="9" spans="2:12" ht="51" x14ac:dyDescent="0.25">
      <c r="B9" s="8"/>
      <c r="C9" s="8"/>
      <c r="D9" s="8">
        <v>841</v>
      </c>
      <c r="E9" s="8"/>
      <c r="F9" s="32" t="s">
        <v>39</v>
      </c>
      <c r="G9" s="5"/>
      <c r="H9" s="5"/>
      <c r="I9" s="5"/>
      <c r="J9" s="31"/>
      <c r="K9" s="31"/>
      <c r="L9" s="31"/>
    </row>
    <row r="10" spans="2:12" ht="25.5" x14ac:dyDescent="0.25">
      <c r="B10" s="8"/>
      <c r="C10" s="8"/>
      <c r="D10" s="8"/>
      <c r="E10" s="8">
        <v>8413</v>
      </c>
      <c r="F10" s="32" t="s">
        <v>40</v>
      </c>
      <c r="G10" s="5"/>
      <c r="H10" s="5"/>
      <c r="I10" s="5"/>
      <c r="J10" s="31"/>
      <c r="K10" s="31"/>
      <c r="L10" s="31"/>
    </row>
    <row r="11" spans="2:12" x14ac:dyDescent="0.25">
      <c r="B11" s="8"/>
      <c r="C11" s="8"/>
      <c r="D11" s="8"/>
      <c r="E11" s="9" t="s">
        <v>23</v>
      </c>
      <c r="F11" s="14"/>
      <c r="G11" s="5"/>
      <c r="H11" s="5"/>
      <c r="I11" s="5"/>
      <c r="J11" s="31"/>
      <c r="K11" s="31"/>
      <c r="L11" s="31"/>
    </row>
    <row r="12" spans="2:12" ht="25.5" x14ac:dyDescent="0.25">
      <c r="B12" s="10">
        <v>5</v>
      </c>
      <c r="C12" s="11"/>
      <c r="D12" s="11"/>
      <c r="E12" s="11"/>
      <c r="F12" s="25" t="s">
        <v>9</v>
      </c>
      <c r="G12" s="5"/>
      <c r="H12" s="5"/>
      <c r="I12" s="5"/>
      <c r="J12" s="31"/>
      <c r="K12" s="31"/>
      <c r="L12" s="31"/>
    </row>
    <row r="13" spans="2:12" ht="25.5" x14ac:dyDescent="0.25">
      <c r="B13" s="12"/>
      <c r="C13" s="12">
        <v>54</v>
      </c>
      <c r="D13" s="12"/>
      <c r="E13" s="12"/>
      <c r="F13" s="26" t="s">
        <v>14</v>
      </c>
      <c r="G13" s="5"/>
      <c r="H13" s="5"/>
      <c r="I13" s="6"/>
      <c r="J13" s="31"/>
      <c r="K13" s="31"/>
      <c r="L13" s="31"/>
    </row>
    <row r="14" spans="2:12" ht="63.75" x14ac:dyDescent="0.25">
      <c r="B14" s="12"/>
      <c r="C14" s="12"/>
      <c r="D14" s="12">
        <v>541</v>
      </c>
      <c r="E14" s="32"/>
      <c r="F14" s="32" t="s">
        <v>41</v>
      </c>
      <c r="G14" s="5"/>
      <c r="H14" s="5"/>
      <c r="I14" s="6"/>
      <c r="J14" s="31"/>
      <c r="K14" s="31"/>
      <c r="L14" s="31"/>
    </row>
    <row r="15" spans="2:12" ht="38.25" x14ac:dyDescent="0.25">
      <c r="B15" s="12"/>
      <c r="C15" s="12"/>
      <c r="D15" s="12"/>
      <c r="E15" s="32">
        <v>5413</v>
      </c>
      <c r="F15" s="32" t="s">
        <v>42</v>
      </c>
      <c r="G15" s="5"/>
      <c r="H15" s="5"/>
      <c r="I15" s="6"/>
      <c r="J15" s="31"/>
      <c r="K15" s="31"/>
      <c r="L15" s="31"/>
    </row>
    <row r="16" spans="2:12" x14ac:dyDescent="0.25">
      <c r="B16" s="13" t="s">
        <v>15</v>
      </c>
      <c r="C16" s="11"/>
      <c r="D16" s="11"/>
      <c r="E16" s="11"/>
      <c r="F16" s="25" t="s">
        <v>23</v>
      </c>
      <c r="G16" s="5"/>
      <c r="H16" s="5"/>
      <c r="I16" s="5"/>
      <c r="J16" s="31"/>
      <c r="K16" s="31"/>
      <c r="L16" s="31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6"/>
  <sheetViews>
    <sheetView workbookViewId="0">
      <selection activeCell="B1" sqref="B1:H2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15" t="s">
        <v>43</v>
      </c>
      <c r="C2" s="115"/>
      <c r="D2" s="115"/>
      <c r="E2" s="115"/>
      <c r="F2" s="115"/>
      <c r="G2" s="115"/>
      <c r="H2" s="115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1" t="s">
        <v>6</v>
      </c>
      <c r="C4" s="41" t="s">
        <v>62</v>
      </c>
      <c r="D4" s="41" t="s">
        <v>52</v>
      </c>
      <c r="E4" s="41" t="s">
        <v>49</v>
      </c>
      <c r="F4" s="41" t="s">
        <v>63</v>
      </c>
      <c r="G4" s="41" t="s">
        <v>16</v>
      </c>
      <c r="H4" s="41" t="s">
        <v>50</v>
      </c>
    </row>
    <row r="5" spans="2:8" x14ac:dyDescent="0.25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18</v>
      </c>
      <c r="H5" s="41" t="s">
        <v>19</v>
      </c>
    </row>
    <row r="6" spans="2:8" x14ac:dyDescent="0.25">
      <c r="B6" s="7" t="s">
        <v>44</v>
      </c>
      <c r="C6" s="5"/>
      <c r="D6" s="5"/>
      <c r="E6" s="6"/>
      <c r="F6" s="31"/>
      <c r="G6" s="31"/>
      <c r="H6" s="31"/>
    </row>
    <row r="7" spans="2:8" x14ac:dyDescent="0.25">
      <c r="B7" s="7" t="s">
        <v>34</v>
      </c>
      <c r="C7" s="5"/>
      <c r="D7" s="5"/>
      <c r="E7" s="5"/>
      <c r="F7" s="31"/>
      <c r="G7" s="31"/>
      <c r="H7" s="31"/>
    </row>
    <row r="8" spans="2:8" x14ac:dyDescent="0.25">
      <c r="B8" s="35" t="s">
        <v>33</v>
      </c>
      <c r="C8" s="5"/>
      <c r="D8" s="5"/>
      <c r="E8" s="5"/>
      <c r="F8" s="31"/>
      <c r="G8" s="31"/>
      <c r="H8" s="31"/>
    </row>
    <row r="9" spans="2:8" x14ac:dyDescent="0.25">
      <c r="B9" s="34" t="s">
        <v>32</v>
      </c>
      <c r="C9" s="5"/>
      <c r="D9" s="5"/>
      <c r="E9" s="5"/>
      <c r="F9" s="31"/>
      <c r="G9" s="31"/>
      <c r="H9" s="31"/>
    </row>
    <row r="10" spans="2:8" x14ac:dyDescent="0.25">
      <c r="B10" s="34" t="s">
        <v>23</v>
      </c>
      <c r="C10" s="5"/>
      <c r="D10" s="5"/>
      <c r="E10" s="5"/>
      <c r="F10" s="31"/>
      <c r="G10" s="31"/>
      <c r="H10" s="31"/>
    </row>
    <row r="11" spans="2:8" x14ac:dyDescent="0.25">
      <c r="B11" s="7" t="s">
        <v>31</v>
      </c>
      <c r="C11" s="5"/>
      <c r="D11" s="5"/>
      <c r="E11" s="6"/>
      <c r="F11" s="31"/>
      <c r="G11" s="31"/>
      <c r="H11" s="31"/>
    </row>
    <row r="12" spans="2:8" x14ac:dyDescent="0.25">
      <c r="B12" s="33" t="s">
        <v>30</v>
      </c>
      <c r="C12" s="5"/>
      <c r="D12" s="5"/>
      <c r="E12" s="6"/>
      <c r="F12" s="31"/>
      <c r="G12" s="31"/>
      <c r="H12" s="31"/>
    </row>
    <row r="13" spans="2:8" x14ac:dyDescent="0.25">
      <c r="B13" s="7" t="s">
        <v>29</v>
      </c>
      <c r="C13" s="5"/>
      <c r="D13" s="5"/>
      <c r="E13" s="6"/>
      <c r="F13" s="31"/>
      <c r="G13" s="31"/>
      <c r="H13" s="31"/>
    </row>
    <row r="14" spans="2:8" x14ac:dyDescent="0.25">
      <c r="B14" s="33" t="s">
        <v>28</v>
      </c>
      <c r="C14" s="5"/>
      <c r="D14" s="5"/>
      <c r="E14" s="6"/>
      <c r="F14" s="31"/>
      <c r="G14" s="31"/>
      <c r="H14" s="31"/>
    </row>
    <row r="15" spans="2:8" x14ac:dyDescent="0.25">
      <c r="B15" s="12" t="s">
        <v>15</v>
      </c>
      <c r="C15" s="5"/>
      <c r="D15" s="5"/>
      <c r="E15" s="6"/>
      <c r="F15" s="31"/>
      <c r="G15" s="31"/>
      <c r="H15" s="31"/>
    </row>
    <row r="16" spans="2:8" x14ac:dyDescent="0.25">
      <c r="B16" s="33"/>
      <c r="C16" s="5"/>
      <c r="D16" s="5"/>
      <c r="E16" s="6"/>
      <c r="F16" s="31"/>
      <c r="G16" s="31"/>
      <c r="H16" s="31"/>
    </row>
    <row r="17" spans="2:8" ht="15.75" customHeight="1" x14ac:dyDescent="0.25">
      <c r="B17" s="7" t="s">
        <v>45</v>
      </c>
      <c r="C17" s="5"/>
      <c r="D17" s="5"/>
      <c r="E17" s="6"/>
      <c r="F17" s="31"/>
      <c r="G17" s="31"/>
      <c r="H17" s="31"/>
    </row>
    <row r="18" spans="2:8" ht="15.75" customHeight="1" x14ac:dyDescent="0.25">
      <c r="B18" s="7" t="s">
        <v>34</v>
      </c>
      <c r="C18" s="5"/>
      <c r="D18" s="5"/>
      <c r="E18" s="5"/>
      <c r="F18" s="31"/>
      <c r="G18" s="31"/>
      <c r="H18" s="31"/>
    </row>
    <row r="19" spans="2:8" x14ac:dyDescent="0.25">
      <c r="B19" s="35" t="s">
        <v>33</v>
      </c>
      <c r="C19" s="5"/>
      <c r="D19" s="5"/>
      <c r="E19" s="5"/>
      <c r="F19" s="31"/>
      <c r="G19" s="31"/>
      <c r="H19" s="31"/>
    </row>
    <row r="20" spans="2:8" x14ac:dyDescent="0.25">
      <c r="B20" s="34" t="s">
        <v>32</v>
      </c>
      <c r="C20" s="5"/>
      <c r="D20" s="5"/>
      <c r="E20" s="5"/>
      <c r="F20" s="31"/>
      <c r="G20" s="31"/>
      <c r="H20" s="31"/>
    </row>
    <row r="21" spans="2:8" x14ac:dyDescent="0.25">
      <c r="B21" s="34" t="s">
        <v>23</v>
      </c>
      <c r="C21" s="5"/>
      <c r="D21" s="5"/>
      <c r="E21" s="5"/>
      <c r="F21" s="31"/>
      <c r="G21" s="31"/>
      <c r="H21" s="31"/>
    </row>
    <row r="22" spans="2:8" x14ac:dyDescent="0.25">
      <c r="B22" s="7" t="s">
        <v>31</v>
      </c>
      <c r="C22" s="5"/>
      <c r="D22" s="5"/>
      <c r="E22" s="6"/>
      <c r="F22" s="31"/>
      <c r="G22" s="31"/>
      <c r="H22" s="31"/>
    </row>
    <row r="23" spans="2:8" x14ac:dyDescent="0.25">
      <c r="B23" s="33" t="s">
        <v>30</v>
      </c>
      <c r="C23" s="5"/>
      <c r="D23" s="5"/>
      <c r="E23" s="6"/>
      <c r="F23" s="31"/>
      <c r="G23" s="31"/>
      <c r="H23" s="31"/>
    </row>
    <row r="24" spans="2:8" x14ac:dyDescent="0.25">
      <c r="B24" s="7" t="s">
        <v>29</v>
      </c>
      <c r="C24" s="5"/>
      <c r="D24" s="5"/>
      <c r="E24" s="6"/>
      <c r="F24" s="31"/>
      <c r="G24" s="31"/>
      <c r="H24" s="31"/>
    </row>
    <row r="25" spans="2:8" x14ac:dyDescent="0.25">
      <c r="B25" s="33" t="s">
        <v>28</v>
      </c>
      <c r="C25" s="5"/>
      <c r="D25" s="5"/>
      <c r="E25" s="6"/>
      <c r="F25" s="31"/>
      <c r="G25" s="31"/>
      <c r="H25" s="31"/>
    </row>
    <row r="26" spans="2:8" x14ac:dyDescent="0.25">
      <c r="B26" s="12" t="s">
        <v>15</v>
      </c>
      <c r="C26" s="5"/>
      <c r="D26" s="5"/>
      <c r="E26" s="6"/>
      <c r="F26" s="31"/>
      <c r="G26" s="31"/>
      <c r="H26" s="31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FF44-1756-47BB-8FA6-2900FD42231B}">
  <sheetPr>
    <pageSetUpPr fitToPage="1"/>
  </sheetPr>
  <dimension ref="B1:I227"/>
  <sheetViews>
    <sheetView topLeftCell="A205" workbookViewId="0">
      <selection activeCell="E226" sqref="E22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7.42578125" customWidth="1"/>
    <col min="6" max="6" width="17" bestFit="1" customWidth="1"/>
    <col min="7" max="7" width="19.42578125" bestFit="1" customWidth="1"/>
    <col min="8" max="8" width="11.5703125" bestFit="1" customWidth="1"/>
    <col min="9" max="9" width="9.28515625" style="87" bestFit="1" customWidth="1"/>
  </cols>
  <sheetData>
    <row r="1" spans="2:9" ht="18" x14ac:dyDescent="0.25">
      <c r="B1" s="20"/>
      <c r="C1" s="20"/>
      <c r="D1" s="20"/>
      <c r="E1" s="20"/>
      <c r="F1" s="20"/>
      <c r="G1" s="20"/>
      <c r="H1" s="20"/>
      <c r="I1" s="83"/>
    </row>
    <row r="2" spans="2:9" ht="18" customHeight="1" x14ac:dyDescent="0.25">
      <c r="B2" s="115" t="s">
        <v>10</v>
      </c>
      <c r="C2" s="138"/>
      <c r="D2" s="138"/>
      <c r="E2" s="138"/>
      <c r="F2" s="138"/>
      <c r="G2" s="138"/>
      <c r="H2" s="138"/>
      <c r="I2" s="138"/>
    </row>
    <row r="3" spans="2:9" ht="18" x14ac:dyDescent="0.25">
      <c r="B3" s="20"/>
      <c r="C3" s="20"/>
      <c r="D3" s="20"/>
      <c r="E3" s="20"/>
      <c r="F3" s="20"/>
      <c r="G3" s="20"/>
      <c r="H3" s="20"/>
      <c r="I3" s="83"/>
    </row>
    <row r="4" spans="2:9" ht="15.75" x14ac:dyDescent="0.25">
      <c r="B4" s="139" t="s">
        <v>73</v>
      </c>
      <c r="C4" s="139"/>
      <c r="D4" s="139"/>
      <c r="E4" s="139"/>
      <c r="F4" s="139"/>
      <c r="G4" s="139"/>
      <c r="H4" s="139"/>
      <c r="I4" s="139"/>
    </row>
    <row r="5" spans="2:9" ht="18" x14ac:dyDescent="0.25">
      <c r="B5" s="20"/>
      <c r="C5" s="20"/>
      <c r="D5" s="20"/>
      <c r="E5" s="20"/>
      <c r="F5" s="20"/>
      <c r="G5" s="20"/>
      <c r="H5" s="20"/>
      <c r="I5" s="83"/>
    </row>
    <row r="6" spans="2:9" ht="25.5" x14ac:dyDescent="0.25">
      <c r="B6" s="125" t="s">
        <v>6</v>
      </c>
      <c r="C6" s="126"/>
      <c r="D6" s="126"/>
      <c r="E6" s="127"/>
      <c r="F6" s="41" t="s">
        <v>52</v>
      </c>
      <c r="G6" s="41" t="s">
        <v>49</v>
      </c>
      <c r="H6" s="41" t="s">
        <v>74</v>
      </c>
      <c r="I6" s="84" t="s">
        <v>50</v>
      </c>
    </row>
    <row r="7" spans="2:9" s="30" customFormat="1" ht="15.75" customHeight="1" x14ac:dyDescent="0.2">
      <c r="B7" s="140">
        <v>1</v>
      </c>
      <c r="C7" s="141"/>
      <c r="D7" s="141"/>
      <c r="E7" s="142"/>
      <c r="F7" s="42">
        <v>2</v>
      </c>
      <c r="G7" s="42">
        <v>3</v>
      </c>
      <c r="H7" s="42">
        <v>4</v>
      </c>
      <c r="I7" s="85" t="s">
        <v>47</v>
      </c>
    </row>
    <row r="8" spans="2:9" s="44" customFormat="1" ht="30" customHeight="1" x14ac:dyDescent="0.25">
      <c r="B8" s="128">
        <v>17827</v>
      </c>
      <c r="C8" s="129"/>
      <c r="D8" s="130"/>
      <c r="E8" s="88" t="s">
        <v>188</v>
      </c>
      <c r="F8" s="73"/>
      <c r="G8" s="74"/>
      <c r="H8" s="74"/>
      <c r="I8" s="86"/>
    </row>
    <row r="9" spans="2:9" s="44" customFormat="1" ht="30" customHeight="1" x14ac:dyDescent="0.25">
      <c r="B9" s="128">
        <v>1</v>
      </c>
      <c r="C9" s="129"/>
      <c r="D9" s="130"/>
      <c r="E9" s="96" t="s">
        <v>189</v>
      </c>
      <c r="F9" s="73"/>
      <c r="G9" s="74"/>
      <c r="H9" s="74"/>
      <c r="I9" s="86"/>
    </row>
    <row r="10" spans="2:9" s="44" customFormat="1" ht="30" customHeight="1" x14ac:dyDescent="0.25">
      <c r="B10" s="128" t="s">
        <v>190</v>
      </c>
      <c r="C10" s="129"/>
      <c r="D10" s="130"/>
      <c r="E10" s="88" t="s">
        <v>191</v>
      </c>
      <c r="F10" s="73"/>
      <c r="G10" s="74"/>
      <c r="H10" s="74"/>
      <c r="I10" s="86"/>
    </row>
    <row r="11" spans="2:9" s="44" customFormat="1" ht="30" customHeight="1" x14ac:dyDescent="0.25">
      <c r="B11" s="128" t="s">
        <v>190</v>
      </c>
      <c r="C11" s="129"/>
      <c r="D11" s="130"/>
      <c r="E11" s="88" t="s">
        <v>212</v>
      </c>
      <c r="F11" s="89">
        <f>SUM(F12+F45)</f>
        <v>161472</v>
      </c>
      <c r="G11" s="89">
        <f t="shared" ref="G11:H11" si="0">SUM(G12+G45)</f>
        <v>185626</v>
      </c>
      <c r="H11" s="89">
        <f t="shared" si="0"/>
        <v>89535.97</v>
      </c>
      <c r="I11" s="91">
        <f>H11/G11*100</f>
        <v>48.234606143535927</v>
      </c>
    </row>
    <row r="12" spans="2:9" s="44" customFormat="1" ht="15" customHeight="1" x14ac:dyDescent="0.25">
      <c r="B12" s="135">
        <v>3</v>
      </c>
      <c r="C12" s="136"/>
      <c r="D12" s="137"/>
      <c r="E12" s="72" t="s">
        <v>3</v>
      </c>
      <c r="F12" s="75">
        <f>F13+F41</f>
        <v>161472</v>
      </c>
      <c r="G12" s="75">
        <f t="shared" ref="G12:H12" si="1">G13+G41</f>
        <v>169877.5</v>
      </c>
      <c r="H12" s="75">
        <f t="shared" si="1"/>
        <v>87723.47</v>
      </c>
      <c r="I12" s="86">
        <f t="shared" ref="I12:I70" si="2">H12/G12*100</f>
        <v>51.639251813807007</v>
      </c>
    </row>
    <row r="13" spans="2:9" s="44" customFormat="1" ht="15" customHeight="1" x14ac:dyDescent="0.2">
      <c r="B13" s="76">
        <v>32</v>
      </c>
      <c r="C13" s="77"/>
      <c r="D13" s="78"/>
      <c r="E13" s="72" t="s">
        <v>12</v>
      </c>
      <c r="F13" s="75">
        <v>160808</v>
      </c>
      <c r="G13" s="57">
        <v>169162.5</v>
      </c>
      <c r="H13" s="50">
        <f>SUM(H14+H19+H25+H34+H36)</f>
        <v>87676.13</v>
      </c>
      <c r="I13" s="86">
        <f t="shared" si="2"/>
        <v>51.829530776620118</v>
      </c>
    </row>
    <row r="14" spans="2:9" s="44" customFormat="1" ht="15" customHeight="1" x14ac:dyDescent="0.2">
      <c r="B14" s="76">
        <v>321</v>
      </c>
      <c r="C14" s="77"/>
      <c r="D14" s="78"/>
      <c r="E14" s="72" t="s">
        <v>26</v>
      </c>
      <c r="F14" s="75"/>
      <c r="G14" s="57"/>
      <c r="H14" s="50">
        <f>SUM(H15:H18)</f>
        <v>27834.68</v>
      </c>
      <c r="I14" s="86"/>
    </row>
    <row r="15" spans="2:9" s="44" customFormat="1" ht="15" customHeight="1" x14ac:dyDescent="0.2">
      <c r="B15" s="76">
        <v>3211</v>
      </c>
      <c r="C15" s="77"/>
      <c r="D15" s="78"/>
      <c r="E15" s="72" t="s">
        <v>27</v>
      </c>
      <c r="F15" s="75"/>
      <c r="G15" s="57"/>
      <c r="H15" s="50">
        <v>2760.08</v>
      </c>
      <c r="I15" s="86"/>
    </row>
    <row r="16" spans="2:9" s="44" customFormat="1" ht="25.5" x14ac:dyDescent="0.2">
      <c r="B16" s="76">
        <v>3212</v>
      </c>
      <c r="C16" s="77"/>
      <c r="D16" s="78"/>
      <c r="E16" s="72" t="s">
        <v>104</v>
      </c>
      <c r="F16" s="75"/>
      <c r="G16" s="57"/>
      <c r="H16" s="50">
        <v>24506.61</v>
      </c>
      <c r="I16" s="86"/>
    </row>
    <row r="17" spans="2:9" s="44" customFormat="1" ht="15" customHeight="1" x14ac:dyDescent="0.2">
      <c r="B17" s="76">
        <v>3213</v>
      </c>
      <c r="C17" s="77"/>
      <c r="D17" s="78"/>
      <c r="E17" s="72" t="s">
        <v>105</v>
      </c>
      <c r="F17" s="75"/>
      <c r="G17" s="57"/>
      <c r="H17" s="50">
        <v>544.6</v>
      </c>
      <c r="I17" s="86"/>
    </row>
    <row r="18" spans="2:9" s="44" customFormat="1" ht="15" customHeight="1" x14ac:dyDescent="0.2">
      <c r="B18" s="76">
        <v>3214</v>
      </c>
      <c r="C18" s="77"/>
      <c r="D18" s="78"/>
      <c r="E18" s="72" t="s">
        <v>106</v>
      </c>
      <c r="F18" s="75"/>
      <c r="G18" s="57"/>
      <c r="H18" s="50">
        <v>23.39</v>
      </c>
      <c r="I18" s="86"/>
    </row>
    <row r="19" spans="2:9" s="44" customFormat="1" ht="15" customHeight="1" x14ac:dyDescent="0.2">
      <c r="B19" s="76">
        <v>322</v>
      </c>
      <c r="C19" s="77"/>
      <c r="D19" s="78"/>
      <c r="E19" s="72" t="s">
        <v>107</v>
      </c>
      <c r="F19" s="75"/>
      <c r="G19" s="57"/>
      <c r="H19" s="50">
        <f>SUM(H20:H24)</f>
        <v>41456.699999999997</v>
      </c>
      <c r="I19" s="86"/>
    </row>
    <row r="20" spans="2:9" s="44" customFormat="1" ht="15" customHeight="1" x14ac:dyDescent="0.2">
      <c r="B20" s="76">
        <v>3221</v>
      </c>
      <c r="C20" s="77"/>
      <c r="D20" s="78"/>
      <c r="E20" s="72" t="s">
        <v>108</v>
      </c>
      <c r="F20" s="75"/>
      <c r="G20" s="57"/>
      <c r="H20" s="50">
        <v>2138.91</v>
      </c>
      <c r="I20" s="86"/>
    </row>
    <row r="21" spans="2:9" s="44" customFormat="1" ht="15" customHeight="1" x14ac:dyDescent="0.2">
      <c r="B21" s="76">
        <v>3222</v>
      </c>
      <c r="C21" s="77"/>
      <c r="D21" s="78"/>
      <c r="E21" s="72" t="s">
        <v>109</v>
      </c>
      <c r="F21" s="75"/>
      <c r="G21" s="57"/>
      <c r="H21" s="50">
        <v>1225.1099999999999</v>
      </c>
      <c r="I21" s="86"/>
    </row>
    <row r="22" spans="2:9" s="44" customFormat="1" ht="15" customHeight="1" x14ac:dyDescent="0.2">
      <c r="B22" s="76">
        <v>3223</v>
      </c>
      <c r="C22" s="77"/>
      <c r="D22" s="78"/>
      <c r="E22" s="72" t="s">
        <v>110</v>
      </c>
      <c r="F22" s="75"/>
      <c r="G22" s="57"/>
      <c r="H22" s="50">
        <v>36138.050000000003</v>
      </c>
      <c r="I22" s="86"/>
    </row>
    <row r="23" spans="2:9" s="44" customFormat="1" ht="25.5" x14ac:dyDescent="0.2">
      <c r="B23" s="76">
        <v>3224</v>
      </c>
      <c r="C23" s="77"/>
      <c r="D23" s="78"/>
      <c r="E23" s="72" t="s">
        <v>111</v>
      </c>
      <c r="F23" s="75"/>
      <c r="G23" s="57"/>
      <c r="H23" s="50">
        <v>1369.52</v>
      </c>
      <c r="I23" s="86"/>
    </row>
    <row r="24" spans="2:9" s="44" customFormat="1" ht="15" customHeight="1" x14ac:dyDescent="0.2">
      <c r="B24" s="76">
        <v>3225</v>
      </c>
      <c r="C24" s="77"/>
      <c r="D24" s="78"/>
      <c r="E24" s="72" t="s">
        <v>112</v>
      </c>
      <c r="F24" s="75"/>
      <c r="G24" s="57"/>
      <c r="H24" s="50">
        <v>585.11</v>
      </c>
      <c r="I24" s="86"/>
    </row>
    <row r="25" spans="2:9" s="44" customFormat="1" ht="15" customHeight="1" x14ac:dyDescent="0.2">
      <c r="B25" s="76">
        <v>323</v>
      </c>
      <c r="C25" s="77"/>
      <c r="D25" s="78"/>
      <c r="E25" s="72" t="s">
        <v>114</v>
      </c>
      <c r="F25" s="75"/>
      <c r="G25" s="57"/>
      <c r="H25" s="50">
        <f>SUM(H26:H33)</f>
        <v>16718.7</v>
      </c>
      <c r="I25" s="86"/>
    </row>
    <row r="26" spans="2:9" s="44" customFormat="1" ht="15" customHeight="1" x14ac:dyDescent="0.2">
      <c r="B26" s="76">
        <v>3231</v>
      </c>
      <c r="C26" s="77"/>
      <c r="D26" s="78"/>
      <c r="E26" s="72" t="s">
        <v>115</v>
      </c>
      <c r="F26" s="75"/>
      <c r="G26" s="57"/>
      <c r="H26" s="50">
        <v>1387.93</v>
      </c>
      <c r="I26" s="86"/>
    </row>
    <row r="27" spans="2:9" s="44" customFormat="1" ht="15" customHeight="1" x14ac:dyDescent="0.2">
      <c r="B27" s="76">
        <v>3232</v>
      </c>
      <c r="C27" s="77"/>
      <c r="D27" s="78"/>
      <c r="E27" s="72" t="s">
        <v>116</v>
      </c>
      <c r="F27" s="75"/>
      <c r="G27" s="57"/>
      <c r="H27" s="50">
        <v>5420.21</v>
      </c>
      <c r="I27" s="86"/>
    </row>
    <row r="28" spans="2:9" s="44" customFormat="1" ht="15" customHeight="1" x14ac:dyDescent="0.2">
      <c r="B28" s="76">
        <v>3234</v>
      </c>
      <c r="C28" s="77"/>
      <c r="D28" s="78"/>
      <c r="E28" s="72" t="s">
        <v>117</v>
      </c>
      <c r="F28" s="75"/>
      <c r="G28" s="57"/>
      <c r="H28" s="50">
        <v>7850.54</v>
      </c>
      <c r="I28" s="86"/>
    </row>
    <row r="29" spans="2:9" s="44" customFormat="1" ht="15" customHeight="1" x14ac:dyDescent="0.2">
      <c r="B29" s="76">
        <v>3235</v>
      </c>
      <c r="C29" s="77"/>
      <c r="D29" s="78"/>
      <c r="E29" s="72" t="s">
        <v>118</v>
      </c>
      <c r="F29" s="75"/>
      <c r="G29" s="57"/>
      <c r="H29" s="50"/>
      <c r="I29" s="86"/>
    </row>
    <row r="30" spans="2:9" s="44" customFormat="1" ht="15" customHeight="1" x14ac:dyDescent="0.2">
      <c r="B30" s="76">
        <v>3236</v>
      </c>
      <c r="C30" s="77"/>
      <c r="D30" s="78"/>
      <c r="E30" s="72" t="s">
        <v>192</v>
      </c>
      <c r="F30" s="75"/>
      <c r="G30" s="57"/>
      <c r="H30" s="50"/>
      <c r="I30" s="86"/>
    </row>
    <row r="31" spans="2:9" s="44" customFormat="1" ht="15" customHeight="1" x14ac:dyDescent="0.2">
      <c r="B31" s="76">
        <v>3237</v>
      </c>
      <c r="C31" s="77"/>
      <c r="D31" s="78"/>
      <c r="E31" s="72" t="s">
        <v>120</v>
      </c>
      <c r="F31" s="75"/>
      <c r="G31" s="57"/>
      <c r="H31" s="50">
        <v>1178</v>
      </c>
      <c r="I31" s="86"/>
    </row>
    <row r="32" spans="2:9" s="44" customFormat="1" ht="15" customHeight="1" x14ac:dyDescent="0.2">
      <c r="B32" s="76">
        <v>3238</v>
      </c>
      <c r="C32" s="77"/>
      <c r="D32" s="78"/>
      <c r="E32" s="72" t="s">
        <v>121</v>
      </c>
      <c r="F32" s="75"/>
      <c r="G32" s="57"/>
      <c r="H32" s="50">
        <v>848.83</v>
      </c>
      <c r="I32" s="86"/>
    </row>
    <row r="33" spans="2:9" s="44" customFormat="1" ht="15" customHeight="1" x14ac:dyDescent="0.2">
      <c r="B33" s="76">
        <v>3239</v>
      </c>
      <c r="C33" s="77"/>
      <c r="D33" s="78"/>
      <c r="E33" s="72" t="s">
        <v>122</v>
      </c>
      <c r="F33" s="75"/>
      <c r="G33" s="57"/>
      <c r="H33" s="50">
        <v>33.19</v>
      </c>
      <c r="I33" s="86"/>
    </row>
    <row r="34" spans="2:9" s="44" customFormat="1" ht="25.5" x14ac:dyDescent="0.2">
      <c r="B34" s="76">
        <v>324</v>
      </c>
      <c r="C34" s="77"/>
      <c r="D34" s="78"/>
      <c r="E34" s="72" t="s">
        <v>123</v>
      </c>
      <c r="F34" s="75"/>
      <c r="G34" s="57"/>
      <c r="H34" s="50">
        <f>SUM(H35)</f>
        <v>0</v>
      </c>
      <c r="I34" s="86"/>
    </row>
    <row r="35" spans="2:9" s="44" customFormat="1" ht="25.5" x14ac:dyDescent="0.2">
      <c r="B35" s="76">
        <v>3241</v>
      </c>
      <c r="C35" s="77"/>
      <c r="D35" s="78"/>
      <c r="E35" s="72" t="s">
        <v>123</v>
      </c>
      <c r="F35" s="75"/>
      <c r="G35" s="57"/>
      <c r="H35" s="50">
        <v>0</v>
      </c>
      <c r="I35" s="86"/>
    </row>
    <row r="36" spans="2:9" s="44" customFormat="1" ht="15" customHeight="1" x14ac:dyDescent="0.2">
      <c r="B36" s="76">
        <v>329</v>
      </c>
      <c r="C36" s="77"/>
      <c r="D36" s="78"/>
      <c r="E36" s="72" t="s">
        <v>124</v>
      </c>
      <c r="F36" s="75"/>
      <c r="G36" s="57"/>
      <c r="H36" s="50">
        <f>SUM(H37:H40)</f>
        <v>1666.05</v>
      </c>
      <c r="I36" s="86"/>
    </row>
    <row r="37" spans="2:9" s="44" customFormat="1" ht="15" customHeight="1" x14ac:dyDescent="0.2">
      <c r="B37" s="76">
        <v>3292</v>
      </c>
      <c r="C37" s="77"/>
      <c r="D37" s="78"/>
      <c r="E37" s="72" t="s">
        <v>125</v>
      </c>
      <c r="F37" s="75"/>
      <c r="G37" s="57"/>
      <c r="H37" s="50">
        <v>1626.05</v>
      </c>
      <c r="I37" s="86"/>
    </row>
    <row r="38" spans="2:9" s="44" customFormat="1" ht="15" customHeight="1" x14ac:dyDescent="0.2">
      <c r="B38" s="76">
        <v>3293</v>
      </c>
      <c r="C38" s="77"/>
      <c r="D38" s="78"/>
      <c r="E38" s="72" t="s">
        <v>126</v>
      </c>
      <c r="F38" s="75"/>
      <c r="G38" s="57"/>
      <c r="H38" s="50">
        <v>0</v>
      </c>
      <c r="I38" s="86"/>
    </row>
    <row r="39" spans="2:9" s="44" customFormat="1" ht="15" customHeight="1" x14ac:dyDescent="0.2">
      <c r="B39" s="76">
        <v>3295</v>
      </c>
      <c r="C39" s="77"/>
      <c r="D39" s="78"/>
      <c r="E39" s="72" t="s">
        <v>127</v>
      </c>
      <c r="F39" s="75"/>
      <c r="G39" s="57"/>
      <c r="H39" s="50">
        <v>0</v>
      </c>
      <c r="I39" s="86"/>
    </row>
    <row r="40" spans="2:9" s="44" customFormat="1" ht="15" customHeight="1" x14ac:dyDescent="0.2">
      <c r="B40" s="76">
        <v>3299</v>
      </c>
      <c r="C40" s="77"/>
      <c r="D40" s="78"/>
      <c r="E40" s="72" t="s">
        <v>124</v>
      </c>
      <c r="F40" s="75"/>
      <c r="G40" s="57"/>
      <c r="H40" s="50">
        <v>40</v>
      </c>
      <c r="I40" s="86"/>
    </row>
    <row r="41" spans="2:9" s="44" customFormat="1" ht="15" customHeight="1" x14ac:dyDescent="0.2">
      <c r="B41" s="76">
        <v>34</v>
      </c>
      <c r="C41" s="77"/>
      <c r="D41" s="78"/>
      <c r="E41" s="72" t="s">
        <v>129</v>
      </c>
      <c r="F41" s="75">
        <v>664</v>
      </c>
      <c r="G41" s="57">
        <v>715</v>
      </c>
      <c r="H41" s="50">
        <f>H42</f>
        <v>47.339999999999996</v>
      </c>
      <c r="I41" s="86"/>
    </row>
    <row r="42" spans="2:9" s="44" customFormat="1" ht="15" customHeight="1" x14ac:dyDescent="0.2">
      <c r="B42" s="76">
        <v>343</v>
      </c>
      <c r="C42" s="77"/>
      <c r="D42" s="78"/>
      <c r="E42" s="72" t="s">
        <v>130</v>
      </c>
      <c r="F42" s="75"/>
      <c r="G42" s="57"/>
      <c r="H42" s="50">
        <f>H43+H44</f>
        <v>47.339999999999996</v>
      </c>
      <c r="I42" s="86"/>
    </row>
    <row r="43" spans="2:9" s="44" customFormat="1" ht="15" customHeight="1" x14ac:dyDescent="0.2">
      <c r="B43" s="76">
        <v>3431</v>
      </c>
      <c r="C43" s="77"/>
      <c r="D43" s="78"/>
      <c r="E43" s="72" t="s">
        <v>131</v>
      </c>
      <c r="F43" s="75"/>
      <c r="G43" s="57"/>
      <c r="H43" s="50">
        <v>39.44</v>
      </c>
      <c r="I43" s="86"/>
    </row>
    <row r="44" spans="2:9" s="44" customFormat="1" ht="15" customHeight="1" x14ac:dyDescent="0.2">
      <c r="B44" s="76">
        <v>3433</v>
      </c>
      <c r="C44" s="77"/>
      <c r="D44" s="78"/>
      <c r="E44" s="72" t="s">
        <v>132</v>
      </c>
      <c r="F44" s="75"/>
      <c r="G44" s="57"/>
      <c r="H44" s="50">
        <v>7.9</v>
      </c>
      <c r="I44" s="86"/>
    </row>
    <row r="45" spans="2:9" s="44" customFormat="1" ht="15" customHeight="1" x14ac:dyDescent="0.25">
      <c r="B45" s="76">
        <v>4</v>
      </c>
      <c r="C45" s="77"/>
      <c r="D45" s="78"/>
      <c r="E45" s="72" t="s">
        <v>5</v>
      </c>
      <c r="F45" s="75">
        <f>F46+F55</f>
        <v>0</v>
      </c>
      <c r="G45" s="75">
        <f t="shared" ref="G45:H45" si="3">G46+G55</f>
        <v>15748.5</v>
      </c>
      <c r="H45" s="75">
        <f t="shared" si="3"/>
        <v>1812.5</v>
      </c>
      <c r="I45" s="86">
        <f t="shared" si="2"/>
        <v>11.509032606279963</v>
      </c>
    </row>
    <row r="46" spans="2:9" s="44" customFormat="1" ht="25.5" x14ac:dyDescent="0.2">
      <c r="B46" s="76">
        <v>42</v>
      </c>
      <c r="C46" s="77"/>
      <c r="D46" s="78"/>
      <c r="E46" s="72" t="s">
        <v>139</v>
      </c>
      <c r="F46" s="75">
        <v>0</v>
      </c>
      <c r="G46" s="57">
        <v>1812.5</v>
      </c>
      <c r="H46" s="50">
        <f>SUM(H47:H54)</f>
        <v>1812.5</v>
      </c>
      <c r="I46" s="86">
        <f t="shared" si="2"/>
        <v>100</v>
      </c>
    </row>
    <row r="47" spans="2:9" s="44" customFormat="1" ht="15" customHeight="1" x14ac:dyDescent="0.2">
      <c r="B47" s="76">
        <v>422</v>
      </c>
      <c r="C47" s="77"/>
      <c r="D47" s="78"/>
      <c r="E47" s="72" t="s">
        <v>140</v>
      </c>
      <c r="F47" s="75"/>
      <c r="G47" s="57"/>
      <c r="H47" s="50"/>
      <c r="I47" s="86"/>
    </row>
    <row r="48" spans="2:9" s="44" customFormat="1" ht="15" customHeight="1" x14ac:dyDescent="0.2">
      <c r="B48" s="76">
        <v>4221</v>
      </c>
      <c r="C48" s="77"/>
      <c r="D48" s="78"/>
      <c r="E48" s="72" t="s">
        <v>141</v>
      </c>
      <c r="F48" s="75"/>
      <c r="G48" s="57"/>
      <c r="H48" s="50"/>
      <c r="I48" s="86"/>
    </row>
    <row r="49" spans="2:9" s="44" customFormat="1" ht="15" customHeight="1" x14ac:dyDescent="0.2">
      <c r="B49" s="76">
        <v>4222</v>
      </c>
      <c r="C49" s="77"/>
      <c r="D49" s="78"/>
      <c r="E49" s="72" t="s">
        <v>142</v>
      </c>
      <c r="F49" s="75"/>
      <c r="G49" s="57"/>
      <c r="H49" s="50"/>
      <c r="I49" s="86"/>
    </row>
    <row r="50" spans="2:9" s="44" customFormat="1" ht="15" customHeight="1" x14ac:dyDescent="0.2">
      <c r="B50" s="76">
        <v>4223</v>
      </c>
      <c r="C50" s="77"/>
      <c r="D50" s="78"/>
      <c r="E50" s="72" t="s">
        <v>143</v>
      </c>
      <c r="F50" s="75"/>
      <c r="G50" s="57"/>
      <c r="H50" s="50">
        <v>1812.5</v>
      </c>
      <c r="I50" s="86"/>
    </row>
    <row r="51" spans="2:9" s="44" customFormat="1" ht="15" customHeight="1" x14ac:dyDescent="0.2">
      <c r="B51" s="70">
        <v>4226</v>
      </c>
      <c r="C51" s="71"/>
      <c r="D51" s="72"/>
      <c r="E51" s="72" t="s">
        <v>144</v>
      </c>
      <c r="F51" s="75"/>
      <c r="G51" s="57"/>
      <c r="H51" s="50"/>
      <c r="I51" s="86"/>
    </row>
    <row r="52" spans="2:9" s="44" customFormat="1" ht="15" customHeight="1" x14ac:dyDescent="0.2">
      <c r="B52" s="70">
        <v>4227</v>
      </c>
      <c r="C52" s="71"/>
      <c r="D52" s="72"/>
      <c r="E52" s="72" t="s">
        <v>145</v>
      </c>
      <c r="F52" s="75"/>
      <c r="G52" s="57"/>
      <c r="H52" s="50"/>
      <c r="I52" s="86"/>
    </row>
    <row r="53" spans="2:9" s="44" customFormat="1" ht="25.5" x14ac:dyDescent="0.2">
      <c r="B53" s="70">
        <v>424</v>
      </c>
      <c r="C53" s="71"/>
      <c r="D53" s="72"/>
      <c r="E53" s="72" t="s">
        <v>146</v>
      </c>
      <c r="F53" s="75"/>
      <c r="G53" s="57"/>
      <c r="H53" s="50"/>
      <c r="I53" s="86"/>
    </row>
    <row r="54" spans="2:9" s="44" customFormat="1" ht="15" customHeight="1" x14ac:dyDescent="0.2">
      <c r="B54" s="70">
        <v>4241</v>
      </c>
      <c r="C54" s="71"/>
      <c r="D54" s="72"/>
      <c r="E54" s="72" t="s">
        <v>147</v>
      </c>
      <c r="F54" s="75"/>
      <c r="G54" s="57"/>
      <c r="H54" s="50"/>
      <c r="I54" s="86"/>
    </row>
    <row r="55" spans="2:9" s="44" customFormat="1" ht="25.5" x14ac:dyDescent="0.2">
      <c r="B55" s="70">
        <v>45</v>
      </c>
      <c r="C55" s="71"/>
      <c r="D55" s="72"/>
      <c r="E55" s="72" t="s">
        <v>148</v>
      </c>
      <c r="F55" s="75"/>
      <c r="G55" s="57">
        <v>13936</v>
      </c>
      <c r="H55" s="50">
        <f>H56</f>
        <v>0</v>
      </c>
      <c r="I55" s="86"/>
    </row>
    <row r="56" spans="2:9" s="44" customFormat="1" ht="15" customHeight="1" x14ac:dyDescent="0.2">
      <c r="B56" s="70">
        <v>452</v>
      </c>
      <c r="C56" s="71"/>
      <c r="D56" s="72"/>
      <c r="E56" s="72" t="s">
        <v>149</v>
      </c>
      <c r="F56" s="75"/>
      <c r="G56" s="57"/>
      <c r="H56" s="50">
        <f>H57</f>
        <v>0</v>
      </c>
      <c r="I56" s="86"/>
    </row>
    <row r="57" spans="2:9" s="44" customFormat="1" x14ac:dyDescent="0.2">
      <c r="B57" s="70">
        <v>4521</v>
      </c>
      <c r="C57" s="71"/>
      <c r="D57" s="72"/>
      <c r="E57" s="72" t="s">
        <v>149</v>
      </c>
      <c r="F57" s="75"/>
      <c r="G57" s="57"/>
      <c r="H57" s="50"/>
      <c r="I57" s="86"/>
    </row>
    <row r="58" spans="2:9" s="44" customFormat="1" ht="30" customHeight="1" x14ac:dyDescent="0.25">
      <c r="B58" s="128">
        <v>17827</v>
      </c>
      <c r="C58" s="129"/>
      <c r="D58" s="130"/>
      <c r="E58" s="88" t="s">
        <v>188</v>
      </c>
      <c r="F58" s="73"/>
      <c r="G58" s="74"/>
      <c r="H58" s="74"/>
      <c r="I58" s="86"/>
    </row>
    <row r="59" spans="2:9" s="44" customFormat="1" ht="30" customHeight="1" x14ac:dyDescent="0.25">
      <c r="B59" s="128">
        <v>3</v>
      </c>
      <c r="C59" s="129"/>
      <c r="D59" s="130"/>
      <c r="E59" s="96" t="s">
        <v>193</v>
      </c>
      <c r="F59" s="73"/>
      <c r="G59" s="74"/>
      <c r="H59" s="74"/>
      <c r="I59" s="86"/>
    </row>
    <row r="60" spans="2:9" ht="30" customHeight="1" x14ac:dyDescent="0.25">
      <c r="B60" s="128" t="s">
        <v>194</v>
      </c>
      <c r="C60" s="129"/>
      <c r="D60" s="130"/>
      <c r="E60" s="88" t="s">
        <v>205</v>
      </c>
      <c r="F60" s="73"/>
      <c r="G60" s="74"/>
      <c r="H60" s="74"/>
      <c r="I60" s="86"/>
    </row>
    <row r="61" spans="2:9" ht="30" customHeight="1" x14ac:dyDescent="0.25">
      <c r="B61" s="128" t="s">
        <v>195</v>
      </c>
      <c r="C61" s="129"/>
      <c r="D61" s="130"/>
      <c r="E61" s="88" t="s">
        <v>206</v>
      </c>
      <c r="F61" s="89">
        <f>F62+F106</f>
        <v>22037</v>
      </c>
      <c r="G61" s="89">
        <f t="shared" ref="G61:H61" si="4">G62+G106</f>
        <v>21362.240000000002</v>
      </c>
      <c r="H61" s="89">
        <f t="shared" si="4"/>
        <v>7179.06</v>
      </c>
      <c r="I61" s="91">
        <v>37.39</v>
      </c>
    </row>
    <row r="62" spans="2:9" ht="15" customHeight="1" x14ac:dyDescent="0.25">
      <c r="B62" s="135">
        <v>3</v>
      </c>
      <c r="C62" s="136"/>
      <c r="D62" s="137"/>
      <c r="E62" s="72" t="s">
        <v>3</v>
      </c>
      <c r="F62" s="75">
        <v>18718</v>
      </c>
      <c r="G62" s="57">
        <v>17001.120000000003</v>
      </c>
      <c r="H62" s="57">
        <f>SUM(H63+H70+H97+H100+H104)</f>
        <v>6356.3600000000006</v>
      </c>
      <c r="I62" s="86">
        <f t="shared" si="2"/>
        <v>37.387889739028957</v>
      </c>
    </row>
    <row r="63" spans="2:9" ht="15" customHeight="1" x14ac:dyDescent="0.25">
      <c r="B63" s="135">
        <v>31</v>
      </c>
      <c r="C63" s="136"/>
      <c r="D63" s="137"/>
      <c r="E63" s="72" t="s">
        <v>4</v>
      </c>
      <c r="F63" s="75">
        <v>0</v>
      </c>
      <c r="G63" s="57">
        <v>660</v>
      </c>
      <c r="H63" s="50">
        <f>SUM(H64+H66+H68)</f>
        <v>664</v>
      </c>
      <c r="I63" s="86">
        <f t="shared" si="2"/>
        <v>100.60606060606061</v>
      </c>
    </row>
    <row r="64" spans="2:9" ht="15" customHeight="1" x14ac:dyDescent="0.25">
      <c r="B64" s="70">
        <v>311</v>
      </c>
      <c r="C64" s="71"/>
      <c r="D64" s="72"/>
      <c r="E64" s="72" t="s">
        <v>24</v>
      </c>
      <c r="F64" s="75"/>
      <c r="G64" s="57"/>
      <c r="H64" s="50"/>
      <c r="I64" s="86"/>
    </row>
    <row r="65" spans="2:9" ht="15" customHeight="1" x14ac:dyDescent="0.25">
      <c r="B65" s="70">
        <v>3111</v>
      </c>
      <c r="C65" s="71"/>
      <c r="D65" s="72"/>
      <c r="E65" s="72" t="s">
        <v>25</v>
      </c>
      <c r="F65" s="75"/>
      <c r="G65" s="57"/>
      <c r="H65" s="50"/>
      <c r="I65" s="86"/>
    </row>
    <row r="66" spans="2:9" ht="15" customHeight="1" x14ac:dyDescent="0.25">
      <c r="B66" s="70">
        <v>312</v>
      </c>
      <c r="C66" s="71"/>
      <c r="D66" s="72"/>
      <c r="E66" s="72" t="s">
        <v>100</v>
      </c>
      <c r="F66" s="75"/>
      <c r="G66" s="57"/>
      <c r="H66" s="50">
        <f>H67</f>
        <v>664</v>
      </c>
      <c r="I66" s="86"/>
    </row>
    <row r="67" spans="2:9" ht="15" customHeight="1" x14ac:dyDescent="0.25">
      <c r="B67" s="70">
        <v>3121</v>
      </c>
      <c r="C67" s="71"/>
      <c r="D67" s="72"/>
      <c r="E67" s="72" t="s">
        <v>100</v>
      </c>
      <c r="F67" s="75"/>
      <c r="G67" s="57"/>
      <c r="H67" s="50">
        <v>664</v>
      </c>
      <c r="I67" s="86"/>
    </row>
    <row r="68" spans="2:9" ht="15" customHeight="1" x14ac:dyDescent="0.25">
      <c r="B68" s="70">
        <v>313</v>
      </c>
      <c r="C68" s="71"/>
      <c r="D68" s="72"/>
      <c r="E68" s="72" t="s">
        <v>101</v>
      </c>
      <c r="F68" s="75"/>
      <c r="G68" s="57"/>
      <c r="H68" s="50"/>
      <c r="I68" s="86"/>
    </row>
    <row r="69" spans="2:9" ht="15" customHeight="1" x14ac:dyDescent="0.25">
      <c r="B69" s="70">
        <v>3132</v>
      </c>
      <c r="C69" s="71"/>
      <c r="D69" s="72"/>
      <c r="E69" s="72" t="s">
        <v>102</v>
      </c>
      <c r="F69" s="75"/>
      <c r="G69" s="57"/>
      <c r="H69" s="50"/>
      <c r="I69" s="86"/>
    </row>
    <row r="70" spans="2:9" ht="15" customHeight="1" x14ac:dyDescent="0.25">
      <c r="B70" s="135">
        <v>32</v>
      </c>
      <c r="C70" s="136"/>
      <c r="D70" s="137"/>
      <c r="E70" s="72" t="s">
        <v>12</v>
      </c>
      <c r="F70" s="75">
        <v>18618</v>
      </c>
      <c r="G70" s="57">
        <v>16241.12</v>
      </c>
      <c r="H70" s="50">
        <f>SUM(H71+H76+H82+H90+H92)</f>
        <v>5190.6500000000005</v>
      </c>
      <c r="I70" s="86">
        <f t="shared" si="2"/>
        <v>31.959926409016127</v>
      </c>
    </row>
    <row r="71" spans="2:9" ht="15" customHeight="1" x14ac:dyDescent="0.25">
      <c r="B71" s="70">
        <v>321</v>
      </c>
      <c r="C71" s="71"/>
      <c r="D71" s="72"/>
      <c r="E71" s="72" t="s">
        <v>26</v>
      </c>
      <c r="F71" s="75"/>
      <c r="G71" s="57"/>
      <c r="H71" s="50">
        <f>SUM(H72:H75)</f>
        <v>1362.31</v>
      </c>
      <c r="I71" s="86"/>
    </row>
    <row r="72" spans="2:9" ht="15" customHeight="1" x14ac:dyDescent="0.25">
      <c r="B72" s="70">
        <v>3211</v>
      </c>
      <c r="C72" s="71"/>
      <c r="D72" s="72"/>
      <c r="E72" s="72" t="s">
        <v>27</v>
      </c>
      <c r="F72" s="75"/>
      <c r="G72" s="57"/>
      <c r="H72" s="50">
        <v>1362.31</v>
      </c>
      <c r="I72" s="86"/>
    </row>
    <row r="73" spans="2:9" ht="25.5" x14ac:dyDescent="0.25">
      <c r="B73" s="70">
        <v>3212</v>
      </c>
      <c r="C73" s="71"/>
      <c r="D73" s="72"/>
      <c r="E73" s="72" t="s">
        <v>104</v>
      </c>
      <c r="F73" s="75"/>
      <c r="G73" s="57"/>
      <c r="H73" s="50"/>
      <c r="I73" s="86"/>
    </row>
    <row r="74" spans="2:9" ht="15" customHeight="1" x14ac:dyDescent="0.25">
      <c r="B74" s="70">
        <v>3213</v>
      </c>
      <c r="C74" s="71"/>
      <c r="D74" s="72"/>
      <c r="E74" s="72" t="s">
        <v>105</v>
      </c>
      <c r="F74" s="75"/>
      <c r="G74" s="57"/>
      <c r="H74" s="50"/>
      <c r="I74" s="86"/>
    </row>
    <row r="75" spans="2:9" ht="15" customHeight="1" x14ac:dyDescent="0.25">
      <c r="B75" s="70">
        <v>3214</v>
      </c>
      <c r="C75" s="71"/>
      <c r="D75" s="72"/>
      <c r="E75" s="72" t="s">
        <v>106</v>
      </c>
      <c r="F75" s="75"/>
      <c r="G75" s="57"/>
      <c r="H75" s="50"/>
      <c r="I75" s="86"/>
    </row>
    <row r="76" spans="2:9" ht="15" customHeight="1" x14ac:dyDescent="0.25">
      <c r="B76" s="70">
        <v>322</v>
      </c>
      <c r="C76" s="71"/>
      <c r="D76" s="72"/>
      <c r="E76" s="72" t="s">
        <v>107</v>
      </c>
      <c r="F76" s="75"/>
      <c r="G76" s="57"/>
      <c r="H76" s="50">
        <f>SUM(H77:H81)</f>
        <v>2427.58</v>
      </c>
      <c r="I76" s="86"/>
    </row>
    <row r="77" spans="2:9" ht="15" customHeight="1" x14ac:dyDescent="0.25">
      <c r="B77" s="70">
        <v>3221</v>
      </c>
      <c r="C77" s="71"/>
      <c r="D77" s="72"/>
      <c r="E77" s="72" t="s">
        <v>108</v>
      </c>
      <c r="F77" s="75"/>
      <c r="G77" s="57"/>
      <c r="H77" s="50">
        <v>1428.22</v>
      </c>
      <c r="I77" s="86"/>
    </row>
    <row r="78" spans="2:9" ht="15" customHeight="1" x14ac:dyDescent="0.25">
      <c r="B78" s="70">
        <v>3222</v>
      </c>
      <c r="C78" s="71"/>
      <c r="D78" s="72"/>
      <c r="E78" s="72" t="s">
        <v>109</v>
      </c>
      <c r="F78" s="75"/>
      <c r="G78" s="57"/>
      <c r="H78" s="50">
        <v>0</v>
      </c>
      <c r="I78" s="86"/>
    </row>
    <row r="79" spans="2:9" ht="15" customHeight="1" x14ac:dyDescent="0.25">
      <c r="B79" s="70">
        <v>3223</v>
      </c>
      <c r="C79" s="71"/>
      <c r="D79" s="72"/>
      <c r="E79" s="72" t="s">
        <v>110</v>
      </c>
      <c r="F79" s="75"/>
      <c r="G79" s="57"/>
      <c r="H79" s="50">
        <v>999.36</v>
      </c>
      <c r="I79" s="86"/>
    </row>
    <row r="80" spans="2:9" ht="25.5" x14ac:dyDescent="0.25">
      <c r="B80" s="70">
        <v>3224</v>
      </c>
      <c r="C80" s="71"/>
      <c r="D80" s="72"/>
      <c r="E80" s="72" t="s">
        <v>111</v>
      </c>
      <c r="F80" s="75"/>
      <c r="G80" s="57"/>
      <c r="H80" s="50"/>
      <c r="I80" s="86"/>
    </row>
    <row r="81" spans="2:9" ht="15" customHeight="1" x14ac:dyDescent="0.25">
      <c r="B81" s="70">
        <v>3225</v>
      </c>
      <c r="C81" s="71"/>
      <c r="D81" s="72"/>
      <c r="E81" s="72" t="s">
        <v>112</v>
      </c>
      <c r="F81" s="75"/>
      <c r="G81" s="57"/>
      <c r="H81" s="50"/>
      <c r="I81" s="86"/>
    </row>
    <row r="82" spans="2:9" ht="15" customHeight="1" x14ac:dyDescent="0.25">
      <c r="B82" s="70">
        <v>323</v>
      </c>
      <c r="C82" s="71"/>
      <c r="D82" s="72"/>
      <c r="E82" s="72" t="s">
        <v>114</v>
      </c>
      <c r="F82" s="75"/>
      <c r="G82" s="57"/>
      <c r="H82" s="50">
        <f>SUM(H83:H89)</f>
        <v>793.66</v>
      </c>
      <c r="I82" s="86"/>
    </row>
    <row r="83" spans="2:9" ht="15" customHeight="1" x14ac:dyDescent="0.25">
      <c r="B83" s="70">
        <v>3231</v>
      </c>
      <c r="C83" s="71"/>
      <c r="D83" s="72"/>
      <c r="E83" s="72" t="s">
        <v>115</v>
      </c>
      <c r="F83" s="75"/>
      <c r="G83" s="57"/>
      <c r="H83" s="50"/>
      <c r="I83" s="86"/>
    </row>
    <row r="84" spans="2:9" ht="15" customHeight="1" x14ac:dyDescent="0.25">
      <c r="B84" s="70">
        <v>3232</v>
      </c>
      <c r="C84" s="71"/>
      <c r="D84" s="72"/>
      <c r="E84" s="72" t="s">
        <v>116</v>
      </c>
      <c r="F84" s="75"/>
      <c r="G84" s="57"/>
      <c r="H84" s="50"/>
      <c r="I84" s="86"/>
    </row>
    <row r="85" spans="2:9" ht="15" customHeight="1" x14ac:dyDescent="0.25">
      <c r="B85" s="70">
        <v>3234</v>
      </c>
      <c r="C85" s="71"/>
      <c r="D85" s="72"/>
      <c r="E85" s="72" t="s">
        <v>117</v>
      </c>
      <c r="F85" s="75"/>
      <c r="G85" s="57"/>
      <c r="H85" s="50">
        <v>406.14</v>
      </c>
      <c r="I85" s="86"/>
    </row>
    <row r="86" spans="2:9" ht="15" customHeight="1" x14ac:dyDescent="0.25">
      <c r="B86" s="70">
        <v>3235</v>
      </c>
      <c r="C86" s="71"/>
      <c r="D86" s="72"/>
      <c r="E86" s="72" t="s">
        <v>118</v>
      </c>
      <c r="F86" s="75"/>
      <c r="G86" s="57"/>
      <c r="H86" s="50">
        <v>335.99</v>
      </c>
      <c r="I86" s="86"/>
    </row>
    <row r="87" spans="2:9" ht="15" customHeight="1" x14ac:dyDescent="0.25">
      <c r="B87" s="70">
        <v>3237</v>
      </c>
      <c r="C87" s="71"/>
      <c r="D87" s="72"/>
      <c r="E87" s="72" t="s">
        <v>120</v>
      </c>
      <c r="F87" s="75"/>
      <c r="G87" s="57"/>
      <c r="H87" s="50">
        <v>30.63</v>
      </c>
      <c r="I87" s="86"/>
    </row>
    <row r="88" spans="2:9" ht="15" customHeight="1" x14ac:dyDescent="0.25">
      <c r="B88" s="70">
        <v>3238</v>
      </c>
      <c r="C88" s="71"/>
      <c r="D88" s="72"/>
      <c r="E88" s="72" t="s">
        <v>121</v>
      </c>
      <c r="F88" s="75"/>
      <c r="G88" s="57"/>
      <c r="H88" s="50"/>
      <c r="I88" s="86"/>
    </row>
    <row r="89" spans="2:9" ht="15" customHeight="1" x14ac:dyDescent="0.25">
      <c r="B89" s="70">
        <v>3239</v>
      </c>
      <c r="C89" s="71"/>
      <c r="D89" s="72"/>
      <c r="E89" s="72" t="s">
        <v>122</v>
      </c>
      <c r="F89" s="75"/>
      <c r="G89" s="57"/>
      <c r="H89" s="50">
        <v>20.9</v>
      </c>
      <c r="I89" s="86"/>
    </row>
    <row r="90" spans="2:9" ht="25.5" x14ac:dyDescent="0.25">
      <c r="B90" s="70">
        <v>324</v>
      </c>
      <c r="C90" s="71"/>
      <c r="D90" s="72"/>
      <c r="E90" s="72" t="s">
        <v>123</v>
      </c>
      <c r="F90" s="75"/>
      <c r="G90" s="57"/>
      <c r="H90" s="50">
        <f>H91</f>
        <v>351.09</v>
      </c>
      <c r="I90" s="86"/>
    </row>
    <row r="91" spans="2:9" ht="25.5" x14ac:dyDescent="0.25">
      <c r="B91" s="70">
        <v>3241</v>
      </c>
      <c r="C91" s="71"/>
      <c r="D91" s="72"/>
      <c r="E91" s="72" t="s">
        <v>123</v>
      </c>
      <c r="F91" s="75"/>
      <c r="G91" s="57"/>
      <c r="H91" s="50">
        <v>351.09</v>
      </c>
      <c r="I91" s="86"/>
    </row>
    <row r="92" spans="2:9" ht="15" customHeight="1" x14ac:dyDescent="0.25">
      <c r="B92" s="70">
        <v>329</v>
      </c>
      <c r="C92" s="71"/>
      <c r="D92" s="72"/>
      <c r="E92" s="72" t="s">
        <v>124</v>
      </c>
      <c r="F92" s="75"/>
      <c r="G92" s="57"/>
      <c r="H92" s="50">
        <f>SUM(H93:H96)</f>
        <v>256.01</v>
      </c>
      <c r="I92" s="86"/>
    </row>
    <row r="93" spans="2:9" ht="15" customHeight="1" x14ac:dyDescent="0.25">
      <c r="B93" s="70">
        <v>3292</v>
      </c>
      <c r="C93" s="71"/>
      <c r="D93" s="72"/>
      <c r="E93" s="72" t="s">
        <v>125</v>
      </c>
      <c r="F93" s="75"/>
      <c r="G93" s="57"/>
      <c r="H93" s="50"/>
      <c r="I93" s="86"/>
    </row>
    <row r="94" spans="2:9" ht="15" customHeight="1" x14ac:dyDescent="0.25">
      <c r="B94" s="70">
        <v>3293</v>
      </c>
      <c r="C94" s="71"/>
      <c r="D94" s="72"/>
      <c r="E94" s="72" t="s">
        <v>126</v>
      </c>
      <c r="F94" s="75"/>
      <c r="G94" s="57"/>
      <c r="H94" s="50">
        <v>207.21</v>
      </c>
      <c r="I94" s="86"/>
    </row>
    <row r="95" spans="2:9" ht="15" customHeight="1" x14ac:dyDescent="0.25">
      <c r="B95" s="70">
        <v>3295</v>
      </c>
      <c r="C95" s="71"/>
      <c r="D95" s="72"/>
      <c r="E95" s="72" t="s">
        <v>127</v>
      </c>
      <c r="F95" s="75"/>
      <c r="G95" s="57"/>
      <c r="H95" s="50"/>
      <c r="I95" s="86"/>
    </row>
    <row r="96" spans="2:9" ht="15" customHeight="1" x14ac:dyDescent="0.25">
      <c r="B96" s="70">
        <v>3299</v>
      </c>
      <c r="C96" s="71"/>
      <c r="D96" s="72"/>
      <c r="E96" s="72" t="s">
        <v>124</v>
      </c>
      <c r="F96" s="75"/>
      <c r="G96" s="57"/>
      <c r="H96" s="50">
        <v>48.8</v>
      </c>
      <c r="I96" s="86"/>
    </row>
    <row r="97" spans="2:9" ht="15" customHeight="1" x14ac:dyDescent="0.25">
      <c r="B97" s="70">
        <v>34</v>
      </c>
      <c r="C97" s="71"/>
      <c r="D97" s="72"/>
      <c r="E97" s="72" t="s">
        <v>129</v>
      </c>
      <c r="F97" s="75">
        <v>0</v>
      </c>
      <c r="G97" s="57">
        <v>0</v>
      </c>
      <c r="H97" s="50">
        <f>H98</f>
        <v>305.02999999999997</v>
      </c>
      <c r="I97" s="86"/>
    </row>
    <row r="98" spans="2:9" ht="15" customHeight="1" x14ac:dyDescent="0.25">
      <c r="B98" s="70">
        <v>343</v>
      </c>
      <c r="C98" s="71"/>
      <c r="D98" s="72"/>
      <c r="E98" s="72" t="s">
        <v>130</v>
      </c>
      <c r="F98" s="75"/>
      <c r="G98" s="57"/>
      <c r="H98" s="57">
        <f>H99</f>
        <v>305.02999999999997</v>
      </c>
      <c r="I98" s="86"/>
    </row>
    <row r="99" spans="2:9" ht="15" customHeight="1" x14ac:dyDescent="0.25">
      <c r="B99" s="70">
        <v>3431</v>
      </c>
      <c r="C99" s="71"/>
      <c r="D99" s="72"/>
      <c r="E99" s="72" t="s">
        <v>131</v>
      </c>
      <c r="F99" s="75"/>
      <c r="G99" s="57"/>
      <c r="H99" s="57">
        <v>305.02999999999997</v>
      </c>
      <c r="I99" s="86"/>
    </row>
    <row r="100" spans="2:9" ht="25.5" x14ac:dyDescent="0.25">
      <c r="B100" s="70">
        <v>37</v>
      </c>
      <c r="C100" s="71"/>
      <c r="D100" s="72"/>
      <c r="E100" s="72" t="s">
        <v>133</v>
      </c>
      <c r="F100" s="75">
        <v>100</v>
      </c>
      <c r="G100" s="57">
        <v>100</v>
      </c>
      <c r="H100" s="57">
        <f>H101</f>
        <v>196.58</v>
      </c>
      <c r="I100" s="86">
        <f t="shared" ref="I100:I128" si="5">H100/G100*100</f>
        <v>196.58</v>
      </c>
    </row>
    <row r="101" spans="2:9" ht="25.5" x14ac:dyDescent="0.25">
      <c r="B101" s="70">
        <v>372</v>
      </c>
      <c r="C101" s="71"/>
      <c r="D101" s="72"/>
      <c r="E101" s="72" t="s">
        <v>134</v>
      </c>
      <c r="F101" s="75"/>
      <c r="G101" s="57"/>
      <c r="H101" s="57">
        <f>H102</f>
        <v>196.58</v>
      </c>
      <c r="I101" s="86"/>
    </row>
    <row r="102" spans="2:9" ht="15" customHeight="1" x14ac:dyDescent="0.25">
      <c r="B102" s="70">
        <v>3722</v>
      </c>
      <c r="C102" s="71"/>
      <c r="D102" s="72"/>
      <c r="E102" s="72" t="s">
        <v>136</v>
      </c>
      <c r="F102" s="75"/>
      <c r="G102" s="57"/>
      <c r="H102" s="57">
        <v>196.58</v>
      </c>
      <c r="I102" s="86"/>
    </row>
    <row r="103" spans="2:9" ht="15" customHeight="1" x14ac:dyDescent="0.25">
      <c r="B103" s="70">
        <v>38</v>
      </c>
      <c r="C103" s="71"/>
      <c r="D103" s="72"/>
      <c r="E103" s="79" t="s">
        <v>137</v>
      </c>
      <c r="F103" s="75"/>
      <c r="G103" s="57"/>
      <c r="H103" s="57">
        <f>H104</f>
        <v>0.1</v>
      </c>
      <c r="I103" s="86"/>
    </row>
    <row r="104" spans="2:9" ht="15" customHeight="1" x14ac:dyDescent="0.25">
      <c r="B104" s="70">
        <v>381</v>
      </c>
      <c r="C104" s="71"/>
      <c r="D104" s="72"/>
      <c r="E104" s="79" t="s">
        <v>92</v>
      </c>
      <c r="F104" s="75"/>
      <c r="G104" s="57"/>
      <c r="H104" s="57">
        <f>H105</f>
        <v>0.1</v>
      </c>
      <c r="I104" s="86"/>
    </row>
    <row r="105" spans="2:9" ht="15" customHeight="1" x14ac:dyDescent="0.25">
      <c r="B105" s="70">
        <v>3812</v>
      </c>
      <c r="C105" s="71"/>
      <c r="D105" s="72"/>
      <c r="E105" s="79" t="s">
        <v>138</v>
      </c>
      <c r="F105" s="75"/>
      <c r="G105" s="57"/>
      <c r="H105" s="57">
        <v>0.1</v>
      </c>
      <c r="I105" s="86"/>
    </row>
    <row r="106" spans="2:9" ht="15" customHeight="1" x14ac:dyDescent="0.25">
      <c r="B106" s="70">
        <v>4</v>
      </c>
      <c r="C106" s="71"/>
      <c r="D106" s="72"/>
      <c r="E106" s="72" t="s">
        <v>5</v>
      </c>
      <c r="F106" s="75">
        <v>3319</v>
      </c>
      <c r="G106" s="57">
        <v>4361.12</v>
      </c>
      <c r="H106" s="57">
        <f>H107</f>
        <v>822.7</v>
      </c>
      <c r="I106" s="86">
        <f t="shared" si="5"/>
        <v>18.864420148952565</v>
      </c>
    </row>
    <row r="107" spans="2:9" ht="25.5" x14ac:dyDescent="0.25">
      <c r="B107" s="70">
        <v>42</v>
      </c>
      <c r="C107" s="71"/>
      <c r="D107" s="72"/>
      <c r="E107" s="72" t="s">
        <v>139</v>
      </c>
      <c r="F107" s="75">
        <v>3319</v>
      </c>
      <c r="G107" s="57">
        <v>4361.12</v>
      </c>
      <c r="H107" s="57">
        <f>H108+H114</f>
        <v>822.7</v>
      </c>
      <c r="I107" s="86">
        <f t="shared" si="5"/>
        <v>18.864420148952565</v>
      </c>
    </row>
    <row r="108" spans="2:9" ht="15" customHeight="1" x14ac:dyDescent="0.25">
      <c r="B108" s="70">
        <v>422</v>
      </c>
      <c r="C108" s="71"/>
      <c r="D108" s="72"/>
      <c r="E108" s="72" t="s">
        <v>140</v>
      </c>
      <c r="F108" s="75"/>
      <c r="G108" s="57"/>
      <c r="H108" s="57">
        <f>SUM(H109:H113)</f>
        <v>796.36</v>
      </c>
      <c r="I108" s="86"/>
    </row>
    <row r="109" spans="2:9" ht="15" customHeight="1" x14ac:dyDescent="0.25">
      <c r="B109" s="70">
        <v>4221</v>
      </c>
      <c r="C109" s="71"/>
      <c r="D109" s="72"/>
      <c r="E109" s="72" t="s">
        <v>141</v>
      </c>
      <c r="F109" s="75"/>
      <c r="G109" s="57"/>
      <c r="H109" s="57">
        <v>184</v>
      </c>
      <c r="I109" s="86"/>
    </row>
    <row r="110" spans="2:9" ht="15" customHeight="1" x14ac:dyDescent="0.25">
      <c r="B110" s="70">
        <v>4222</v>
      </c>
      <c r="C110" s="71"/>
      <c r="D110" s="72"/>
      <c r="E110" s="72" t="s">
        <v>142</v>
      </c>
      <c r="F110" s="75"/>
      <c r="G110" s="57"/>
      <c r="H110" s="57"/>
      <c r="I110" s="86"/>
    </row>
    <row r="111" spans="2:9" ht="15" customHeight="1" x14ac:dyDescent="0.25">
      <c r="B111" s="70">
        <v>4223</v>
      </c>
      <c r="C111" s="71"/>
      <c r="D111" s="72"/>
      <c r="E111" s="72" t="s">
        <v>143</v>
      </c>
      <c r="F111" s="75"/>
      <c r="G111" s="57"/>
      <c r="H111" s="57"/>
      <c r="I111" s="86"/>
    </row>
    <row r="112" spans="2:9" ht="15" customHeight="1" x14ac:dyDescent="0.25">
      <c r="B112" s="70">
        <v>4226</v>
      </c>
      <c r="C112" s="71"/>
      <c r="D112" s="72"/>
      <c r="E112" s="72" t="s">
        <v>144</v>
      </c>
      <c r="F112" s="75"/>
      <c r="G112" s="57"/>
      <c r="H112" s="57">
        <v>440.7</v>
      </c>
      <c r="I112" s="86"/>
    </row>
    <row r="113" spans="2:9" ht="15" customHeight="1" x14ac:dyDescent="0.25">
      <c r="B113" s="70">
        <v>4227</v>
      </c>
      <c r="C113" s="71"/>
      <c r="D113" s="72"/>
      <c r="E113" s="72" t="s">
        <v>145</v>
      </c>
      <c r="F113" s="75"/>
      <c r="G113" s="57"/>
      <c r="H113" s="57">
        <v>171.66</v>
      </c>
      <c r="I113" s="86"/>
    </row>
    <row r="114" spans="2:9" ht="25.5" x14ac:dyDescent="0.25">
      <c r="B114" s="70">
        <v>424</v>
      </c>
      <c r="C114" s="71"/>
      <c r="D114" s="72"/>
      <c r="E114" s="72" t="s">
        <v>146</v>
      </c>
      <c r="F114" s="75"/>
      <c r="G114" s="57"/>
      <c r="H114" s="57">
        <v>26.34</v>
      </c>
      <c r="I114" s="86"/>
    </row>
    <row r="115" spans="2:9" x14ac:dyDescent="0.25">
      <c r="B115" s="70">
        <v>4241</v>
      </c>
      <c r="C115" s="71"/>
      <c r="D115" s="72"/>
      <c r="E115" s="72" t="s">
        <v>147</v>
      </c>
      <c r="F115" s="75"/>
      <c r="G115" s="57"/>
      <c r="H115" s="57">
        <v>26.34</v>
      </c>
      <c r="I115" s="86"/>
    </row>
    <row r="116" spans="2:9" ht="30" customHeight="1" x14ac:dyDescent="0.25">
      <c r="B116" s="128">
        <v>17827</v>
      </c>
      <c r="C116" s="129"/>
      <c r="D116" s="130"/>
      <c r="E116" s="88" t="s">
        <v>188</v>
      </c>
      <c r="F116" s="95"/>
      <c r="G116" s="97"/>
      <c r="H116" s="97"/>
      <c r="I116" s="91"/>
    </row>
    <row r="117" spans="2:9" ht="30" customHeight="1" x14ac:dyDescent="0.25">
      <c r="B117" s="128">
        <v>5</v>
      </c>
      <c r="C117" s="129"/>
      <c r="D117" s="130"/>
      <c r="E117" s="96" t="s">
        <v>196</v>
      </c>
      <c r="F117" s="95"/>
      <c r="G117" s="97"/>
      <c r="H117" s="97"/>
      <c r="I117" s="91"/>
    </row>
    <row r="118" spans="2:9" ht="30" customHeight="1" x14ac:dyDescent="0.25">
      <c r="B118" s="128">
        <v>5</v>
      </c>
      <c r="C118" s="129"/>
      <c r="D118" s="130"/>
      <c r="E118" s="88" t="s">
        <v>207</v>
      </c>
      <c r="F118" s="89">
        <f>F119+F163</f>
        <v>1564138</v>
      </c>
      <c r="G118" s="89">
        <f t="shared" ref="G118:H118" si="6">G119+G163</f>
        <v>1519245</v>
      </c>
      <c r="H118" s="89">
        <f t="shared" si="6"/>
        <v>779234.26000000013</v>
      </c>
      <c r="I118" s="91">
        <v>51.29</v>
      </c>
    </row>
    <row r="119" spans="2:9" ht="15" customHeight="1" x14ac:dyDescent="0.25">
      <c r="B119" s="135">
        <v>3</v>
      </c>
      <c r="C119" s="136"/>
      <c r="D119" s="137"/>
      <c r="E119" s="72" t="s">
        <v>3</v>
      </c>
      <c r="F119" s="75">
        <v>1562148</v>
      </c>
      <c r="G119" s="57">
        <v>1515720</v>
      </c>
      <c r="H119" s="57">
        <f>SUM(H120+H128+H157+H160)</f>
        <v>777401.83000000007</v>
      </c>
      <c r="I119" s="86">
        <f t="shared" si="5"/>
        <v>51.289277043253378</v>
      </c>
    </row>
    <row r="120" spans="2:9" ht="15" customHeight="1" x14ac:dyDescent="0.25">
      <c r="B120" s="135">
        <v>31</v>
      </c>
      <c r="C120" s="136"/>
      <c r="D120" s="137"/>
      <c r="E120" s="72" t="s">
        <v>4</v>
      </c>
      <c r="F120" s="75">
        <v>1535602</v>
      </c>
      <c r="G120" s="57">
        <v>1497820</v>
      </c>
      <c r="H120" s="50">
        <f>SUM(H121+H124+H126)</f>
        <v>763205.03</v>
      </c>
      <c r="I120" s="86">
        <f t="shared" si="5"/>
        <v>50.954389045412675</v>
      </c>
    </row>
    <row r="121" spans="2:9" ht="15" customHeight="1" x14ac:dyDescent="0.25">
      <c r="B121" s="80">
        <v>311</v>
      </c>
      <c r="C121" s="71"/>
      <c r="D121" s="72"/>
      <c r="E121" s="72" t="s">
        <v>24</v>
      </c>
      <c r="F121" s="75"/>
      <c r="G121" s="57"/>
      <c r="H121" s="50">
        <f>SUM(H122:H123)</f>
        <v>623221.28999999992</v>
      </c>
      <c r="I121" s="86"/>
    </row>
    <row r="122" spans="2:9" ht="15" customHeight="1" x14ac:dyDescent="0.25">
      <c r="B122" s="80">
        <v>3111</v>
      </c>
      <c r="C122" s="71"/>
      <c r="D122" s="72"/>
      <c r="E122" s="72" t="s">
        <v>25</v>
      </c>
      <c r="F122" s="75"/>
      <c r="G122" s="57"/>
      <c r="H122" s="50">
        <v>610049.47</v>
      </c>
      <c r="I122" s="86"/>
    </row>
    <row r="123" spans="2:9" ht="15" customHeight="1" x14ac:dyDescent="0.25">
      <c r="B123" s="80">
        <v>3113</v>
      </c>
      <c r="C123" s="71"/>
      <c r="D123" s="72"/>
      <c r="E123" s="72" t="s">
        <v>99</v>
      </c>
      <c r="F123" s="75"/>
      <c r="G123" s="57"/>
      <c r="H123" s="50">
        <v>13171.82</v>
      </c>
      <c r="I123" s="86"/>
    </row>
    <row r="124" spans="2:9" ht="15" customHeight="1" x14ac:dyDescent="0.25">
      <c r="B124" s="80">
        <v>312</v>
      </c>
      <c r="C124" s="71"/>
      <c r="D124" s="72"/>
      <c r="E124" s="72" t="s">
        <v>100</v>
      </c>
      <c r="F124" s="75"/>
      <c r="G124" s="57"/>
      <c r="H124" s="50">
        <f>H125</f>
        <v>34978.800000000003</v>
      </c>
      <c r="I124" s="86"/>
    </row>
    <row r="125" spans="2:9" ht="15" customHeight="1" x14ac:dyDescent="0.25">
      <c r="B125" s="80">
        <v>3121</v>
      </c>
      <c r="C125" s="71"/>
      <c r="D125" s="72"/>
      <c r="E125" s="72" t="s">
        <v>100</v>
      </c>
      <c r="F125" s="75"/>
      <c r="G125" s="57"/>
      <c r="H125" s="50">
        <v>34978.800000000003</v>
      </c>
      <c r="I125" s="86"/>
    </row>
    <row r="126" spans="2:9" ht="15" customHeight="1" x14ac:dyDescent="0.25">
      <c r="B126" s="80">
        <v>313</v>
      </c>
      <c r="C126" s="71"/>
      <c r="D126" s="72"/>
      <c r="E126" s="72" t="s">
        <v>101</v>
      </c>
      <c r="F126" s="75"/>
      <c r="G126" s="57"/>
      <c r="H126" s="50">
        <f>H127</f>
        <v>105004.94</v>
      </c>
      <c r="I126" s="86"/>
    </row>
    <row r="127" spans="2:9" ht="15" customHeight="1" x14ac:dyDescent="0.25">
      <c r="B127" s="80">
        <v>3132</v>
      </c>
      <c r="C127" s="71"/>
      <c r="D127" s="72"/>
      <c r="E127" s="72" t="s">
        <v>102</v>
      </c>
      <c r="F127" s="75"/>
      <c r="G127" s="57"/>
      <c r="H127" s="50">
        <v>105004.94</v>
      </c>
      <c r="I127" s="86"/>
    </row>
    <row r="128" spans="2:9" ht="15" customHeight="1" x14ac:dyDescent="0.25">
      <c r="B128" s="135">
        <v>32</v>
      </c>
      <c r="C128" s="136"/>
      <c r="D128" s="137"/>
      <c r="E128" s="72" t="s">
        <v>12</v>
      </c>
      <c r="F128" s="75">
        <v>19910</v>
      </c>
      <c r="G128" s="57">
        <v>29044</v>
      </c>
      <c r="H128" s="50">
        <f>SUM(H129+H134+H140+H149+H151)</f>
        <v>9842.52</v>
      </c>
      <c r="I128" s="86">
        <f t="shared" si="5"/>
        <v>33.888307395675525</v>
      </c>
    </row>
    <row r="129" spans="2:9" ht="15" customHeight="1" x14ac:dyDescent="0.25">
      <c r="B129" s="70">
        <v>321</v>
      </c>
      <c r="C129" s="71"/>
      <c r="D129" s="72"/>
      <c r="E129" s="72" t="s">
        <v>26</v>
      </c>
      <c r="F129" s="75"/>
      <c r="G129" s="57"/>
      <c r="H129" s="50">
        <f>SUM(H130:H133)</f>
        <v>291.3</v>
      </c>
      <c r="I129" s="86"/>
    </row>
    <row r="130" spans="2:9" ht="15" customHeight="1" x14ac:dyDescent="0.25">
      <c r="B130" s="70">
        <v>3211</v>
      </c>
      <c r="C130" s="71"/>
      <c r="D130" s="72"/>
      <c r="E130" s="72" t="s">
        <v>27</v>
      </c>
      <c r="F130" s="75"/>
      <c r="G130" s="57"/>
      <c r="H130" s="50">
        <v>291.3</v>
      </c>
      <c r="I130" s="86"/>
    </row>
    <row r="131" spans="2:9" ht="25.5" x14ac:dyDescent="0.25">
      <c r="B131" s="70">
        <v>3212</v>
      </c>
      <c r="C131" s="71"/>
      <c r="D131" s="72"/>
      <c r="E131" s="72" t="s">
        <v>104</v>
      </c>
      <c r="F131" s="75"/>
      <c r="G131" s="57"/>
      <c r="H131" s="50"/>
      <c r="I131" s="86"/>
    </row>
    <row r="132" spans="2:9" ht="15" customHeight="1" x14ac:dyDescent="0.25">
      <c r="B132" s="70">
        <v>3213</v>
      </c>
      <c r="C132" s="71"/>
      <c r="D132" s="72"/>
      <c r="E132" s="72" t="s">
        <v>105</v>
      </c>
      <c r="F132" s="75"/>
      <c r="G132" s="57"/>
      <c r="H132" s="50"/>
      <c r="I132" s="86"/>
    </row>
    <row r="133" spans="2:9" ht="15" customHeight="1" x14ac:dyDescent="0.25">
      <c r="B133" s="70">
        <v>3214</v>
      </c>
      <c r="C133" s="71"/>
      <c r="D133" s="72"/>
      <c r="E133" s="72" t="s">
        <v>106</v>
      </c>
      <c r="F133" s="75"/>
      <c r="G133" s="57"/>
      <c r="H133" s="50"/>
      <c r="I133" s="86"/>
    </row>
    <row r="134" spans="2:9" ht="15" customHeight="1" x14ac:dyDescent="0.25">
      <c r="B134" s="70">
        <v>322</v>
      </c>
      <c r="C134" s="71"/>
      <c r="D134" s="72"/>
      <c r="E134" s="72" t="s">
        <v>107</v>
      </c>
      <c r="F134" s="75"/>
      <c r="G134" s="57"/>
      <c r="H134" s="50">
        <f>SUM(H135:H139)</f>
        <v>483.04</v>
      </c>
      <c r="I134" s="86"/>
    </row>
    <row r="135" spans="2:9" ht="15" customHeight="1" x14ac:dyDescent="0.25">
      <c r="B135" s="70">
        <v>3221</v>
      </c>
      <c r="C135" s="71"/>
      <c r="D135" s="72"/>
      <c r="E135" s="72" t="s">
        <v>108</v>
      </c>
      <c r="F135" s="75"/>
      <c r="G135" s="57"/>
      <c r="H135" s="50">
        <v>270.66000000000003</v>
      </c>
      <c r="I135" s="86"/>
    </row>
    <row r="136" spans="2:9" ht="15" customHeight="1" x14ac:dyDescent="0.25">
      <c r="B136" s="70">
        <v>3222</v>
      </c>
      <c r="C136" s="71"/>
      <c r="D136" s="72"/>
      <c r="E136" s="72" t="s">
        <v>109</v>
      </c>
      <c r="F136" s="75"/>
      <c r="G136" s="57"/>
      <c r="H136" s="50"/>
      <c r="I136" s="86"/>
    </row>
    <row r="137" spans="2:9" ht="15" customHeight="1" x14ac:dyDescent="0.25">
      <c r="B137" s="70">
        <v>3223</v>
      </c>
      <c r="C137" s="71"/>
      <c r="D137" s="72"/>
      <c r="E137" s="72" t="s">
        <v>110</v>
      </c>
      <c r="F137" s="75"/>
      <c r="G137" s="57"/>
      <c r="H137" s="50"/>
      <c r="I137" s="86"/>
    </row>
    <row r="138" spans="2:9" ht="25.5" x14ac:dyDescent="0.25">
      <c r="B138" s="70">
        <v>3224</v>
      </c>
      <c r="C138" s="71"/>
      <c r="D138" s="72"/>
      <c r="E138" s="72" t="s">
        <v>111</v>
      </c>
      <c r="F138" s="75"/>
      <c r="G138" s="57"/>
      <c r="H138" s="50">
        <v>212.38</v>
      </c>
      <c r="I138" s="86"/>
    </row>
    <row r="139" spans="2:9" ht="15" customHeight="1" x14ac:dyDescent="0.25">
      <c r="B139" s="70">
        <v>3225</v>
      </c>
      <c r="C139" s="71"/>
      <c r="D139" s="72"/>
      <c r="E139" s="72" t="s">
        <v>112</v>
      </c>
      <c r="F139" s="75"/>
      <c r="G139" s="57"/>
      <c r="H139" s="50"/>
      <c r="I139" s="86"/>
    </row>
    <row r="140" spans="2:9" ht="15" customHeight="1" x14ac:dyDescent="0.25">
      <c r="B140" s="70">
        <v>323</v>
      </c>
      <c r="C140" s="71"/>
      <c r="D140" s="72"/>
      <c r="E140" s="72" t="s">
        <v>114</v>
      </c>
      <c r="F140" s="75"/>
      <c r="G140" s="57"/>
      <c r="H140" s="50">
        <f>SUM(H141:H148)</f>
        <v>8228.18</v>
      </c>
      <c r="I140" s="86"/>
    </row>
    <row r="141" spans="2:9" ht="15" customHeight="1" x14ac:dyDescent="0.25">
      <c r="B141" s="70">
        <v>3231</v>
      </c>
      <c r="C141" s="71"/>
      <c r="D141" s="72"/>
      <c r="E141" s="72" t="s">
        <v>115</v>
      </c>
      <c r="F141" s="75"/>
      <c r="G141" s="57"/>
      <c r="H141" s="50">
        <v>8095.46</v>
      </c>
      <c r="I141" s="86"/>
    </row>
    <row r="142" spans="2:9" ht="15" customHeight="1" x14ac:dyDescent="0.25">
      <c r="B142" s="70">
        <v>3232</v>
      </c>
      <c r="C142" s="71"/>
      <c r="D142" s="72"/>
      <c r="E142" s="72" t="s">
        <v>116</v>
      </c>
      <c r="F142" s="75"/>
      <c r="G142" s="57"/>
      <c r="H142" s="50"/>
      <c r="I142" s="86"/>
    </row>
    <row r="143" spans="2:9" ht="15" customHeight="1" x14ac:dyDescent="0.25">
      <c r="B143" s="70">
        <v>3234</v>
      </c>
      <c r="C143" s="71"/>
      <c r="D143" s="72"/>
      <c r="E143" s="72" t="s">
        <v>117</v>
      </c>
      <c r="F143" s="75"/>
      <c r="G143" s="57"/>
      <c r="H143" s="50"/>
      <c r="I143" s="86"/>
    </row>
    <row r="144" spans="2:9" ht="15" customHeight="1" x14ac:dyDescent="0.25">
      <c r="B144" s="70">
        <v>3235</v>
      </c>
      <c r="C144" s="71"/>
      <c r="D144" s="72"/>
      <c r="E144" s="72" t="s">
        <v>118</v>
      </c>
      <c r="F144" s="75"/>
      <c r="G144" s="57"/>
      <c r="H144" s="50"/>
      <c r="I144" s="86"/>
    </row>
    <row r="145" spans="2:9" ht="15" customHeight="1" x14ac:dyDescent="0.25">
      <c r="B145" s="70">
        <v>3236</v>
      </c>
      <c r="C145" s="71"/>
      <c r="D145" s="72"/>
      <c r="E145" s="72" t="s">
        <v>198</v>
      </c>
      <c r="F145" s="75"/>
      <c r="G145" s="57"/>
      <c r="H145" s="50"/>
      <c r="I145" s="86"/>
    </row>
    <row r="146" spans="2:9" ht="15" customHeight="1" x14ac:dyDescent="0.25">
      <c r="B146" s="70">
        <v>3237</v>
      </c>
      <c r="C146" s="71"/>
      <c r="D146" s="72"/>
      <c r="E146" s="72" t="s">
        <v>120</v>
      </c>
      <c r="F146" s="75"/>
      <c r="G146" s="57"/>
      <c r="H146" s="50">
        <v>132.72</v>
      </c>
      <c r="I146" s="86"/>
    </row>
    <row r="147" spans="2:9" ht="15" customHeight="1" x14ac:dyDescent="0.25">
      <c r="B147" s="70">
        <v>3238</v>
      </c>
      <c r="C147" s="71"/>
      <c r="D147" s="72"/>
      <c r="E147" s="72" t="s">
        <v>121</v>
      </c>
      <c r="F147" s="75"/>
      <c r="G147" s="57"/>
      <c r="H147" s="50"/>
      <c r="I147" s="86"/>
    </row>
    <row r="148" spans="2:9" ht="15" customHeight="1" x14ac:dyDescent="0.25">
      <c r="B148" s="70">
        <v>3239</v>
      </c>
      <c r="C148" s="71"/>
      <c r="D148" s="72"/>
      <c r="E148" s="72" t="s">
        <v>122</v>
      </c>
      <c r="F148" s="75"/>
      <c r="G148" s="57"/>
      <c r="H148" s="50"/>
      <c r="I148" s="86"/>
    </row>
    <row r="149" spans="2:9" ht="25.5" x14ac:dyDescent="0.25">
      <c r="B149" s="70">
        <v>324</v>
      </c>
      <c r="C149" s="71"/>
      <c r="D149" s="72"/>
      <c r="E149" s="72" t="s">
        <v>123</v>
      </c>
      <c r="F149" s="75"/>
      <c r="G149" s="57"/>
      <c r="H149" s="50">
        <f>H150</f>
        <v>0</v>
      </c>
      <c r="I149" s="86"/>
    </row>
    <row r="150" spans="2:9" ht="25.5" x14ac:dyDescent="0.25">
      <c r="B150" s="70">
        <v>3241</v>
      </c>
      <c r="C150" s="71"/>
      <c r="D150" s="72"/>
      <c r="E150" s="72" t="s">
        <v>123</v>
      </c>
      <c r="F150" s="75"/>
      <c r="G150" s="57"/>
      <c r="H150" s="50"/>
      <c r="I150" s="86"/>
    </row>
    <row r="151" spans="2:9" ht="15" customHeight="1" x14ac:dyDescent="0.25">
      <c r="B151" s="70">
        <v>329</v>
      </c>
      <c r="C151" s="71"/>
      <c r="D151" s="72"/>
      <c r="E151" s="72" t="s">
        <v>124</v>
      </c>
      <c r="F151" s="75"/>
      <c r="G151" s="57"/>
      <c r="H151" s="50">
        <f>SUM(H152:H156)</f>
        <v>840</v>
      </c>
      <c r="I151" s="86"/>
    </row>
    <row r="152" spans="2:9" ht="15" customHeight="1" x14ac:dyDescent="0.25">
      <c r="B152" s="70">
        <v>3292</v>
      </c>
      <c r="C152" s="71"/>
      <c r="D152" s="72"/>
      <c r="E152" s="72" t="s">
        <v>125</v>
      </c>
      <c r="F152" s="75"/>
      <c r="G152" s="57"/>
      <c r="H152" s="50"/>
      <c r="I152" s="86"/>
    </row>
    <row r="153" spans="2:9" ht="15" customHeight="1" x14ac:dyDescent="0.25">
      <c r="B153" s="70">
        <v>3293</v>
      </c>
      <c r="C153" s="71"/>
      <c r="D153" s="72"/>
      <c r="E153" s="72" t="s">
        <v>126</v>
      </c>
      <c r="F153" s="75"/>
      <c r="G153" s="57"/>
      <c r="H153" s="50"/>
      <c r="I153" s="86"/>
    </row>
    <row r="154" spans="2:9" ht="15" customHeight="1" x14ac:dyDescent="0.25">
      <c r="B154" s="70">
        <v>3295</v>
      </c>
      <c r="C154" s="71"/>
      <c r="D154" s="72"/>
      <c r="E154" s="72" t="s">
        <v>127</v>
      </c>
      <c r="F154" s="75"/>
      <c r="G154" s="57"/>
      <c r="H154" s="50">
        <v>840</v>
      </c>
      <c r="I154" s="86"/>
    </row>
    <row r="155" spans="2:9" ht="15" customHeight="1" x14ac:dyDescent="0.25">
      <c r="B155" s="70">
        <v>3296</v>
      </c>
      <c r="C155" s="71"/>
      <c r="D155" s="72"/>
      <c r="E155" s="72" t="s">
        <v>128</v>
      </c>
      <c r="F155" s="75"/>
      <c r="G155" s="57"/>
      <c r="H155" s="50"/>
      <c r="I155" s="86"/>
    </row>
    <row r="156" spans="2:9" ht="15" customHeight="1" x14ac:dyDescent="0.25">
      <c r="B156" s="70">
        <v>3299</v>
      </c>
      <c r="C156" s="71"/>
      <c r="D156" s="72"/>
      <c r="E156" s="72" t="s">
        <v>124</v>
      </c>
      <c r="F156" s="75"/>
      <c r="G156" s="57"/>
      <c r="H156" s="50"/>
      <c r="I156" s="86"/>
    </row>
    <row r="157" spans="2:9" ht="25.5" x14ac:dyDescent="0.25">
      <c r="B157" s="70">
        <v>37</v>
      </c>
      <c r="C157" s="71"/>
      <c r="D157" s="71"/>
      <c r="E157" s="79" t="s">
        <v>133</v>
      </c>
      <c r="F157" s="81">
        <v>6636</v>
      </c>
      <c r="G157" s="57">
        <v>6500</v>
      </c>
      <c r="H157" s="50">
        <f>H158</f>
        <v>2656.13</v>
      </c>
      <c r="I157" s="86">
        <f t="shared" ref="I157:I164" si="7">H157/G157*100</f>
        <v>40.863538461538461</v>
      </c>
    </row>
    <row r="158" spans="2:9" ht="25.5" x14ac:dyDescent="0.25">
      <c r="B158" s="70">
        <v>372</v>
      </c>
      <c r="C158" s="71"/>
      <c r="D158" s="72"/>
      <c r="E158" s="79" t="s">
        <v>134</v>
      </c>
      <c r="F158" s="81"/>
      <c r="G158" s="57"/>
      <c r="H158" s="57">
        <f>H159</f>
        <v>2656.13</v>
      </c>
      <c r="I158" s="86"/>
    </row>
    <row r="159" spans="2:9" ht="15" customHeight="1" x14ac:dyDescent="0.25">
      <c r="B159" s="70">
        <v>3721</v>
      </c>
      <c r="C159" s="71"/>
      <c r="D159" s="72"/>
      <c r="E159" s="79" t="s">
        <v>135</v>
      </c>
      <c r="F159" s="81"/>
      <c r="G159" s="57"/>
      <c r="H159" s="57">
        <v>2656.13</v>
      </c>
      <c r="I159" s="86"/>
    </row>
    <row r="160" spans="2:9" ht="15" customHeight="1" x14ac:dyDescent="0.25">
      <c r="B160" s="70">
        <v>38</v>
      </c>
      <c r="C160" s="71"/>
      <c r="D160" s="72"/>
      <c r="E160" s="79" t="s">
        <v>137</v>
      </c>
      <c r="F160" s="81"/>
      <c r="G160" s="57"/>
      <c r="H160" s="57">
        <f>H161</f>
        <v>1698.15</v>
      </c>
      <c r="I160" s="86"/>
    </row>
    <row r="161" spans="2:9" ht="15" customHeight="1" x14ac:dyDescent="0.25">
      <c r="B161" s="70">
        <v>381</v>
      </c>
      <c r="C161" s="71"/>
      <c r="D161" s="72"/>
      <c r="E161" s="79" t="s">
        <v>92</v>
      </c>
      <c r="F161" s="81"/>
      <c r="G161" s="57"/>
      <c r="H161" s="57">
        <f>H162</f>
        <v>1698.15</v>
      </c>
      <c r="I161" s="86"/>
    </row>
    <row r="162" spans="2:9" ht="15" customHeight="1" x14ac:dyDescent="0.25">
      <c r="B162" s="70">
        <v>3812</v>
      </c>
      <c r="C162" s="71"/>
      <c r="D162" s="72"/>
      <c r="E162" s="79" t="s">
        <v>138</v>
      </c>
      <c r="F162" s="81"/>
      <c r="G162" s="57"/>
      <c r="H162" s="57">
        <v>1698.15</v>
      </c>
      <c r="I162" s="86"/>
    </row>
    <row r="163" spans="2:9" ht="15" customHeight="1" x14ac:dyDescent="0.25">
      <c r="B163" s="135">
        <v>4</v>
      </c>
      <c r="C163" s="136"/>
      <c r="D163" s="137"/>
      <c r="E163" s="72" t="s">
        <v>5</v>
      </c>
      <c r="F163" s="75">
        <v>1990</v>
      </c>
      <c r="G163" s="57">
        <v>3525</v>
      </c>
      <c r="H163" s="57">
        <f>H164+H171</f>
        <v>1832.4299999999998</v>
      </c>
      <c r="I163" s="86">
        <f t="shared" si="7"/>
        <v>51.983829787234036</v>
      </c>
    </row>
    <row r="164" spans="2:9" ht="25.5" x14ac:dyDescent="0.25">
      <c r="B164" s="70">
        <v>42</v>
      </c>
      <c r="C164" s="71"/>
      <c r="D164" s="72"/>
      <c r="E164" s="72" t="s">
        <v>139</v>
      </c>
      <c r="F164" s="75">
        <v>1990</v>
      </c>
      <c r="G164" s="57">
        <v>3525</v>
      </c>
      <c r="H164" s="57">
        <f>H165</f>
        <v>1832.4299999999998</v>
      </c>
      <c r="I164" s="86">
        <f t="shared" si="7"/>
        <v>51.983829787234036</v>
      </c>
    </row>
    <row r="165" spans="2:9" ht="15" customHeight="1" x14ac:dyDescent="0.25">
      <c r="B165" s="70">
        <v>422</v>
      </c>
      <c r="C165" s="71"/>
      <c r="D165" s="72"/>
      <c r="E165" s="72" t="s">
        <v>140</v>
      </c>
      <c r="F165" s="75"/>
      <c r="G165" s="57"/>
      <c r="H165" s="57">
        <f>SUM(H166:H170)</f>
        <v>1832.4299999999998</v>
      </c>
      <c r="I165" s="86"/>
    </row>
    <row r="166" spans="2:9" ht="15" customHeight="1" x14ac:dyDescent="0.25">
      <c r="B166" s="70">
        <v>4221</v>
      </c>
      <c r="C166" s="71"/>
      <c r="D166" s="72"/>
      <c r="E166" s="72" t="s">
        <v>141</v>
      </c>
      <c r="F166" s="75"/>
      <c r="G166" s="57"/>
      <c r="H166" s="57">
        <v>500.15</v>
      </c>
      <c r="I166" s="86"/>
    </row>
    <row r="167" spans="2:9" ht="15" customHeight="1" x14ac:dyDescent="0.25">
      <c r="B167" s="70">
        <v>4222</v>
      </c>
      <c r="C167" s="71"/>
      <c r="D167" s="72"/>
      <c r="E167" s="72" t="s">
        <v>142</v>
      </c>
      <c r="F167" s="75"/>
      <c r="G167" s="57"/>
      <c r="H167" s="57"/>
      <c r="I167" s="86"/>
    </row>
    <row r="168" spans="2:9" ht="15" customHeight="1" x14ac:dyDescent="0.25">
      <c r="B168" s="70">
        <v>4223</v>
      </c>
      <c r="C168" s="71"/>
      <c r="D168" s="72"/>
      <c r="E168" s="72" t="s">
        <v>143</v>
      </c>
      <c r="F168" s="75"/>
      <c r="G168" s="57"/>
      <c r="H168" s="57"/>
      <c r="I168" s="86"/>
    </row>
    <row r="169" spans="2:9" ht="15" customHeight="1" x14ac:dyDescent="0.25">
      <c r="B169" s="70">
        <v>4226</v>
      </c>
      <c r="C169" s="71"/>
      <c r="D169" s="72"/>
      <c r="E169" s="72" t="s">
        <v>144</v>
      </c>
      <c r="F169" s="75"/>
      <c r="G169" s="57"/>
      <c r="H169" s="57"/>
      <c r="I169" s="86"/>
    </row>
    <row r="170" spans="2:9" ht="15" customHeight="1" x14ac:dyDescent="0.25">
      <c r="B170" s="70">
        <v>4227</v>
      </c>
      <c r="C170" s="71"/>
      <c r="D170" s="72"/>
      <c r="E170" s="72" t="s">
        <v>145</v>
      </c>
      <c r="F170" s="75"/>
      <c r="G170" s="57"/>
      <c r="H170" s="57">
        <v>1332.28</v>
      </c>
      <c r="I170" s="86"/>
    </row>
    <row r="171" spans="2:9" ht="25.5" x14ac:dyDescent="0.25">
      <c r="B171" s="70">
        <v>424</v>
      </c>
      <c r="C171" s="71"/>
      <c r="D171" s="72"/>
      <c r="E171" s="72" t="s">
        <v>146</v>
      </c>
      <c r="F171" s="75"/>
      <c r="G171" s="57"/>
      <c r="H171" s="57">
        <f>H172</f>
        <v>0</v>
      </c>
      <c r="I171" s="86"/>
    </row>
    <row r="172" spans="2:9" ht="15" customHeight="1" x14ac:dyDescent="0.25">
      <c r="B172" s="70">
        <v>4241</v>
      </c>
      <c r="C172" s="71"/>
      <c r="D172" s="72"/>
      <c r="E172" s="72" t="s">
        <v>147</v>
      </c>
      <c r="F172" s="75"/>
      <c r="G172" s="57"/>
      <c r="H172" s="57"/>
      <c r="I172" s="86"/>
    </row>
    <row r="173" spans="2:9" ht="30" customHeight="1" x14ac:dyDescent="0.25">
      <c r="B173" s="128">
        <v>17827</v>
      </c>
      <c r="C173" s="129"/>
      <c r="D173" s="130"/>
      <c r="E173" s="88" t="s">
        <v>188</v>
      </c>
      <c r="F173" s="73"/>
      <c r="G173" s="74"/>
      <c r="H173" s="74"/>
      <c r="I173" s="86"/>
    </row>
    <row r="174" spans="2:9" ht="30" customHeight="1" x14ac:dyDescent="0.25">
      <c r="B174" s="128">
        <v>5</v>
      </c>
      <c r="C174" s="129"/>
      <c r="D174" s="130"/>
      <c r="E174" s="96" t="s">
        <v>199</v>
      </c>
      <c r="F174" s="73"/>
      <c r="G174" s="74"/>
      <c r="H174" s="74"/>
      <c r="I174" s="86"/>
    </row>
    <row r="175" spans="2:9" ht="30" customHeight="1" x14ac:dyDescent="0.25">
      <c r="B175" s="128">
        <v>5</v>
      </c>
      <c r="C175" s="129"/>
      <c r="D175" s="130"/>
      <c r="E175" s="88" t="s">
        <v>208</v>
      </c>
      <c r="F175" s="89">
        <f>F176+F193</f>
        <v>0</v>
      </c>
      <c r="G175" s="89">
        <f t="shared" ref="G175:H175" si="8">G176+G193</f>
        <v>0</v>
      </c>
      <c r="H175" s="89">
        <f t="shared" si="8"/>
        <v>3533.46</v>
      </c>
      <c r="I175" s="89"/>
    </row>
    <row r="176" spans="2:9" ht="15" customHeight="1" x14ac:dyDescent="0.25">
      <c r="B176" s="135">
        <v>3</v>
      </c>
      <c r="C176" s="136"/>
      <c r="D176" s="137"/>
      <c r="E176" s="72" t="s">
        <v>3</v>
      </c>
      <c r="F176" s="75"/>
      <c r="G176" s="57"/>
      <c r="H176" s="57">
        <f>H177</f>
        <v>202.85999999999999</v>
      </c>
      <c r="I176" s="86"/>
    </row>
    <row r="177" spans="2:9" ht="15" customHeight="1" x14ac:dyDescent="0.25">
      <c r="B177" s="135">
        <v>32</v>
      </c>
      <c r="C177" s="136"/>
      <c r="D177" s="137"/>
      <c r="E177" s="72" t="s">
        <v>12</v>
      </c>
      <c r="F177" s="75"/>
      <c r="G177" s="57"/>
      <c r="H177" s="50">
        <f>H183</f>
        <v>202.85999999999999</v>
      </c>
      <c r="I177" s="86"/>
    </row>
    <row r="178" spans="2:9" ht="15" customHeight="1" x14ac:dyDescent="0.25">
      <c r="B178" s="70">
        <v>321</v>
      </c>
      <c r="C178" s="71"/>
      <c r="D178" s="72"/>
      <c r="E178" s="72" t="s">
        <v>26</v>
      </c>
      <c r="F178" s="75"/>
      <c r="G178" s="57"/>
      <c r="H178" s="50"/>
      <c r="I178" s="86"/>
    </row>
    <row r="179" spans="2:9" ht="15" customHeight="1" x14ac:dyDescent="0.25">
      <c r="B179" s="70">
        <v>3211</v>
      </c>
      <c r="C179" s="71"/>
      <c r="D179" s="72"/>
      <c r="E179" s="72" t="s">
        <v>27</v>
      </c>
      <c r="F179" s="75"/>
      <c r="G179" s="57"/>
      <c r="H179" s="50"/>
      <c r="I179" s="86"/>
    </row>
    <row r="180" spans="2:9" ht="25.5" x14ac:dyDescent="0.25">
      <c r="B180" s="70">
        <v>3212</v>
      </c>
      <c r="C180" s="71"/>
      <c r="D180" s="72"/>
      <c r="E180" s="72" t="s">
        <v>104</v>
      </c>
      <c r="F180" s="75"/>
      <c r="G180" s="57"/>
      <c r="H180" s="50"/>
      <c r="I180" s="86"/>
    </row>
    <row r="181" spans="2:9" ht="15" customHeight="1" x14ac:dyDescent="0.25">
      <c r="B181" s="70">
        <v>3213</v>
      </c>
      <c r="C181" s="71"/>
      <c r="D181" s="72"/>
      <c r="E181" s="72" t="s">
        <v>105</v>
      </c>
      <c r="F181" s="75"/>
      <c r="G181" s="57"/>
      <c r="H181" s="50"/>
      <c r="I181" s="86"/>
    </row>
    <row r="182" spans="2:9" ht="15" customHeight="1" x14ac:dyDescent="0.25">
      <c r="B182" s="70">
        <v>3214</v>
      </c>
      <c r="C182" s="71"/>
      <c r="D182" s="72"/>
      <c r="E182" s="72" t="s">
        <v>106</v>
      </c>
      <c r="F182" s="75"/>
      <c r="G182" s="57"/>
      <c r="H182" s="50"/>
      <c r="I182" s="86"/>
    </row>
    <row r="183" spans="2:9" ht="15" customHeight="1" x14ac:dyDescent="0.25">
      <c r="B183" s="70">
        <v>322</v>
      </c>
      <c r="C183" s="71"/>
      <c r="D183" s="72"/>
      <c r="E183" s="72" t="s">
        <v>107</v>
      </c>
      <c r="F183" s="75"/>
      <c r="G183" s="57"/>
      <c r="H183" s="50">
        <f>SUM(H184:H188)</f>
        <v>202.85999999999999</v>
      </c>
      <c r="I183" s="86"/>
    </row>
    <row r="184" spans="2:9" ht="15" customHeight="1" x14ac:dyDescent="0.25">
      <c r="B184" s="70">
        <v>3221</v>
      </c>
      <c r="C184" s="71"/>
      <c r="D184" s="72"/>
      <c r="E184" s="72" t="s">
        <v>108</v>
      </c>
      <c r="F184" s="75"/>
      <c r="G184" s="57"/>
      <c r="H184" s="50"/>
      <c r="I184" s="86"/>
    </row>
    <row r="185" spans="2:9" ht="15" customHeight="1" x14ac:dyDescent="0.25">
      <c r="B185" s="70">
        <v>3222</v>
      </c>
      <c r="C185" s="71"/>
      <c r="D185" s="72"/>
      <c r="E185" s="72" t="s">
        <v>109</v>
      </c>
      <c r="F185" s="75"/>
      <c r="G185" s="57"/>
      <c r="H185" s="50"/>
      <c r="I185" s="86"/>
    </row>
    <row r="186" spans="2:9" ht="15" customHeight="1" x14ac:dyDescent="0.25">
      <c r="B186" s="70">
        <v>3223</v>
      </c>
      <c r="C186" s="71"/>
      <c r="D186" s="72"/>
      <c r="E186" s="72" t="s">
        <v>110</v>
      </c>
      <c r="F186" s="75"/>
      <c r="G186" s="57"/>
      <c r="H186" s="50"/>
      <c r="I186" s="86"/>
    </row>
    <row r="187" spans="2:9" ht="25.5" x14ac:dyDescent="0.25">
      <c r="B187" s="70">
        <v>3224</v>
      </c>
      <c r="C187" s="71"/>
      <c r="D187" s="72"/>
      <c r="E187" s="72" t="s">
        <v>111</v>
      </c>
      <c r="F187" s="75"/>
      <c r="G187" s="57"/>
      <c r="H187" s="50">
        <v>55.97</v>
      </c>
      <c r="I187" s="86"/>
    </row>
    <row r="188" spans="2:9" ht="15" customHeight="1" x14ac:dyDescent="0.25">
      <c r="B188" s="70">
        <v>3225</v>
      </c>
      <c r="C188" s="71"/>
      <c r="D188" s="72"/>
      <c r="E188" s="72" t="s">
        <v>112</v>
      </c>
      <c r="F188" s="75"/>
      <c r="G188" s="57"/>
      <c r="H188" s="50">
        <v>146.88999999999999</v>
      </c>
      <c r="I188" s="86"/>
    </row>
    <row r="189" spans="2:9" ht="25.5" x14ac:dyDescent="0.25">
      <c r="B189" s="70">
        <v>324</v>
      </c>
      <c r="C189" s="71"/>
      <c r="D189" s="72"/>
      <c r="E189" s="72" t="s">
        <v>123</v>
      </c>
      <c r="F189" s="75"/>
      <c r="G189" s="57"/>
      <c r="H189" s="57"/>
      <c r="I189" s="86"/>
    </row>
    <row r="190" spans="2:9" ht="25.5" x14ac:dyDescent="0.25">
      <c r="B190" s="70">
        <v>3241</v>
      </c>
      <c r="C190" s="71"/>
      <c r="D190" s="72"/>
      <c r="E190" s="72" t="s">
        <v>123</v>
      </c>
      <c r="F190" s="75"/>
      <c r="G190" s="57"/>
      <c r="H190" s="57"/>
      <c r="I190" s="86"/>
    </row>
    <row r="191" spans="2:9" ht="15" customHeight="1" x14ac:dyDescent="0.25">
      <c r="B191" s="70">
        <v>329</v>
      </c>
      <c r="C191" s="71"/>
      <c r="D191" s="72"/>
      <c r="E191" s="72" t="s">
        <v>124</v>
      </c>
      <c r="F191" s="75"/>
      <c r="G191" s="57"/>
      <c r="H191" s="57"/>
      <c r="I191" s="86"/>
    </row>
    <row r="192" spans="2:9" ht="15" customHeight="1" x14ac:dyDescent="0.25">
      <c r="B192" s="70">
        <v>3293</v>
      </c>
      <c r="C192" s="71"/>
      <c r="D192" s="72"/>
      <c r="E192" s="72" t="s">
        <v>126</v>
      </c>
      <c r="F192" s="75"/>
      <c r="G192" s="57"/>
      <c r="H192" s="57"/>
      <c r="I192" s="86"/>
    </row>
    <row r="193" spans="2:9" ht="15" customHeight="1" x14ac:dyDescent="0.25">
      <c r="B193" s="135">
        <v>4</v>
      </c>
      <c r="C193" s="136"/>
      <c r="D193" s="137"/>
      <c r="E193" s="72" t="s">
        <v>5</v>
      </c>
      <c r="F193" s="75"/>
      <c r="G193" s="57"/>
      <c r="H193" s="57">
        <f>H194+H201</f>
        <v>3330.6</v>
      </c>
      <c r="I193" s="86"/>
    </row>
    <row r="194" spans="2:9" ht="25.5" x14ac:dyDescent="0.25">
      <c r="B194" s="70">
        <v>42</v>
      </c>
      <c r="C194" s="71"/>
      <c r="D194" s="72"/>
      <c r="E194" s="72" t="s">
        <v>139</v>
      </c>
      <c r="F194" s="75"/>
      <c r="G194" s="57"/>
      <c r="H194" s="57">
        <f>H195+H201</f>
        <v>3330.6</v>
      </c>
      <c r="I194" s="86"/>
    </row>
    <row r="195" spans="2:9" ht="15" customHeight="1" x14ac:dyDescent="0.25">
      <c r="B195" s="70">
        <v>422</v>
      </c>
      <c r="C195" s="71"/>
      <c r="D195" s="72"/>
      <c r="E195" s="72" t="s">
        <v>140</v>
      </c>
      <c r="F195" s="75"/>
      <c r="G195" s="57"/>
      <c r="H195" s="57">
        <f>SUM(H196:H200)</f>
        <v>3330.6</v>
      </c>
      <c r="I195" s="86"/>
    </row>
    <row r="196" spans="2:9" ht="15" customHeight="1" x14ac:dyDescent="0.25">
      <c r="B196" s="70">
        <v>4221</v>
      </c>
      <c r="C196" s="71"/>
      <c r="D196" s="72"/>
      <c r="E196" s="72" t="s">
        <v>141</v>
      </c>
      <c r="F196" s="75"/>
      <c r="G196" s="57"/>
      <c r="H196" s="57">
        <v>2610.98</v>
      </c>
      <c r="I196" s="86"/>
    </row>
    <row r="197" spans="2:9" ht="15" customHeight="1" x14ac:dyDescent="0.25">
      <c r="B197" s="70">
        <v>4222</v>
      </c>
      <c r="C197" s="71"/>
      <c r="D197" s="72"/>
      <c r="E197" s="72" t="s">
        <v>142</v>
      </c>
      <c r="F197" s="75"/>
      <c r="G197" s="57"/>
      <c r="H197" s="57">
        <v>333.01</v>
      </c>
      <c r="I197" s="86"/>
    </row>
    <row r="198" spans="2:9" ht="15" customHeight="1" x14ac:dyDescent="0.25">
      <c r="B198" s="70">
        <v>4223</v>
      </c>
      <c r="C198" s="71"/>
      <c r="D198" s="72"/>
      <c r="E198" s="72" t="s">
        <v>143</v>
      </c>
      <c r="F198" s="75"/>
      <c r="G198" s="57"/>
      <c r="H198" s="57"/>
      <c r="I198" s="86"/>
    </row>
    <row r="199" spans="2:9" ht="15" customHeight="1" x14ac:dyDescent="0.25">
      <c r="B199" s="70">
        <v>4226</v>
      </c>
      <c r="C199" s="71"/>
      <c r="D199" s="72"/>
      <c r="E199" s="72" t="s">
        <v>144</v>
      </c>
      <c r="F199" s="75"/>
      <c r="G199" s="57"/>
      <c r="H199" s="57">
        <v>386.61</v>
      </c>
      <c r="I199" s="86"/>
    </row>
    <row r="200" spans="2:9" ht="15" customHeight="1" x14ac:dyDescent="0.25">
      <c r="B200" s="70">
        <v>4227</v>
      </c>
      <c r="C200" s="71"/>
      <c r="D200" s="72"/>
      <c r="E200" s="72" t="s">
        <v>145</v>
      </c>
      <c r="F200" s="75"/>
      <c r="G200" s="57"/>
      <c r="H200" s="57"/>
      <c r="I200" s="86"/>
    </row>
    <row r="201" spans="2:9" ht="25.5" x14ac:dyDescent="0.25">
      <c r="B201" s="70">
        <v>424</v>
      </c>
      <c r="C201" s="71"/>
      <c r="D201" s="72"/>
      <c r="E201" s="72" t="s">
        <v>146</v>
      </c>
      <c r="F201" s="75"/>
      <c r="G201" s="57"/>
      <c r="H201" s="57">
        <f>H202</f>
        <v>0</v>
      </c>
      <c r="I201" s="86"/>
    </row>
    <row r="202" spans="2:9" ht="15" customHeight="1" x14ac:dyDescent="0.25">
      <c r="B202" s="70">
        <v>4241</v>
      </c>
      <c r="C202" s="71"/>
      <c r="D202" s="72"/>
      <c r="E202" s="72" t="s">
        <v>147</v>
      </c>
      <c r="F202" s="75"/>
      <c r="G202" s="57"/>
      <c r="H202" s="57"/>
      <c r="I202" s="86"/>
    </row>
    <row r="203" spans="2:9" ht="30" customHeight="1" x14ac:dyDescent="0.25">
      <c r="B203" s="128">
        <v>17827</v>
      </c>
      <c r="C203" s="129"/>
      <c r="D203" s="130"/>
      <c r="E203" s="88" t="s">
        <v>188</v>
      </c>
      <c r="F203" s="73"/>
      <c r="G203" s="74"/>
      <c r="H203" s="74"/>
      <c r="I203" s="86"/>
    </row>
    <row r="204" spans="2:9" ht="30" customHeight="1" x14ac:dyDescent="0.25">
      <c r="B204" s="128">
        <v>6</v>
      </c>
      <c r="C204" s="129"/>
      <c r="D204" s="130"/>
      <c r="E204" s="96" t="s">
        <v>200</v>
      </c>
      <c r="F204" s="73"/>
      <c r="G204" s="74"/>
      <c r="H204" s="74"/>
      <c r="I204" s="86"/>
    </row>
    <row r="205" spans="2:9" ht="30" customHeight="1" x14ac:dyDescent="0.25">
      <c r="B205" s="128" t="s">
        <v>194</v>
      </c>
      <c r="C205" s="129"/>
      <c r="D205" s="130"/>
      <c r="E205" s="88" t="s">
        <v>209</v>
      </c>
      <c r="F205" s="73"/>
      <c r="G205" s="74"/>
      <c r="H205" s="74"/>
      <c r="I205" s="86"/>
    </row>
    <row r="206" spans="2:9" ht="30" customHeight="1" x14ac:dyDescent="0.25">
      <c r="B206" s="128" t="s">
        <v>194</v>
      </c>
      <c r="C206" s="129"/>
      <c r="D206" s="130"/>
      <c r="E206" s="88" t="s">
        <v>197</v>
      </c>
      <c r="F206" s="89">
        <f>F207</f>
        <v>664</v>
      </c>
      <c r="G206" s="89">
        <f t="shared" ref="G206:H206" si="9">G207</f>
        <v>2427</v>
      </c>
      <c r="H206" s="89">
        <f t="shared" si="9"/>
        <v>1451.87</v>
      </c>
      <c r="I206" s="91">
        <v>59.82</v>
      </c>
    </row>
    <row r="207" spans="2:9" x14ac:dyDescent="0.25">
      <c r="B207" s="135">
        <v>3</v>
      </c>
      <c r="C207" s="136"/>
      <c r="D207" s="137"/>
      <c r="E207" s="72" t="s">
        <v>3</v>
      </c>
      <c r="F207" s="75">
        <v>664</v>
      </c>
      <c r="G207" s="57">
        <v>2427</v>
      </c>
      <c r="H207" s="57">
        <f>SUM(H208+H211)</f>
        <v>1451.87</v>
      </c>
      <c r="I207" s="86">
        <f t="shared" ref="I207:I227" si="10">H207/G207*100</f>
        <v>59.821590440873507</v>
      </c>
    </row>
    <row r="208" spans="2:9" x14ac:dyDescent="0.25">
      <c r="B208" s="135">
        <v>32</v>
      </c>
      <c r="C208" s="136"/>
      <c r="D208" s="137"/>
      <c r="E208" s="72" t="s">
        <v>12</v>
      </c>
      <c r="F208" s="75">
        <v>664</v>
      </c>
      <c r="G208" s="57">
        <v>2427</v>
      </c>
      <c r="H208" s="50">
        <f>H209</f>
        <v>138.83000000000001</v>
      </c>
      <c r="I208" s="86">
        <f t="shared" si="10"/>
        <v>5.7202307375360535</v>
      </c>
    </row>
    <row r="209" spans="2:9" x14ac:dyDescent="0.25">
      <c r="B209" s="70">
        <v>321</v>
      </c>
      <c r="C209" s="71"/>
      <c r="D209" s="72"/>
      <c r="E209" s="72" t="s">
        <v>26</v>
      </c>
      <c r="F209" s="75"/>
      <c r="G209" s="57"/>
      <c r="H209" s="57">
        <f>H210</f>
        <v>138.83000000000001</v>
      </c>
      <c r="I209" s="86"/>
    </row>
    <row r="210" spans="2:9" x14ac:dyDescent="0.25">
      <c r="B210" s="70">
        <v>3211</v>
      </c>
      <c r="C210" s="71"/>
      <c r="D210" s="72"/>
      <c r="E210" s="72" t="s">
        <v>27</v>
      </c>
      <c r="F210" s="75"/>
      <c r="G210" s="57"/>
      <c r="H210" s="57">
        <v>138.83000000000001</v>
      </c>
      <c r="I210" s="86"/>
    </row>
    <row r="211" spans="2:9" x14ac:dyDescent="0.25">
      <c r="B211" s="70">
        <v>322</v>
      </c>
      <c r="C211" s="71"/>
      <c r="D211" s="72"/>
      <c r="E211" s="72" t="s">
        <v>107</v>
      </c>
      <c r="F211" s="75"/>
      <c r="G211" s="57"/>
      <c r="H211" s="57">
        <f>SUM(H212:H213)</f>
        <v>1313.04</v>
      </c>
      <c r="I211" s="86"/>
    </row>
    <row r="212" spans="2:9" x14ac:dyDescent="0.25">
      <c r="B212" s="70">
        <v>3221</v>
      </c>
      <c r="C212" s="71"/>
      <c r="D212" s="72"/>
      <c r="E212" s="72" t="s">
        <v>108</v>
      </c>
      <c r="F212" s="75"/>
      <c r="G212" s="57"/>
      <c r="H212" s="57">
        <v>1313.04</v>
      </c>
      <c r="I212" s="86"/>
    </row>
    <row r="213" spans="2:9" x14ac:dyDescent="0.25">
      <c r="B213" s="70">
        <v>3227</v>
      </c>
      <c r="C213" s="71"/>
      <c r="D213" s="72"/>
      <c r="E213" s="72" t="s">
        <v>113</v>
      </c>
      <c r="F213" s="75"/>
      <c r="G213" s="57"/>
      <c r="H213" s="57"/>
      <c r="I213" s="86"/>
    </row>
    <row r="214" spans="2:9" ht="30" customHeight="1" x14ac:dyDescent="0.25">
      <c r="B214" s="128">
        <v>17827</v>
      </c>
      <c r="C214" s="129"/>
      <c r="D214" s="130"/>
      <c r="E214" s="88" t="s">
        <v>188</v>
      </c>
      <c r="F214" s="95"/>
      <c r="G214" s="97"/>
      <c r="H214" s="97"/>
      <c r="I214" s="91"/>
    </row>
    <row r="215" spans="2:9" ht="30" customHeight="1" x14ac:dyDescent="0.25">
      <c r="B215" s="128">
        <v>1</v>
      </c>
      <c r="C215" s="129"/>
      <c r="D215" s="130"/>
      <c r="E215" s="96" t="s">
        <v>189</v>
      </c>
      <c r="F215" s="95"/>
      <c r="G215" s="97"/>
      <c r="H215" s="97"/>
      <c r="I215" s="91"/>
    </row>
    <row r="216" spans="2:9" ht="30" customHeight="1" x14ac:dyDescent="0.25">
      <c r="B216" s="128" t="s">
        <v>201</v>
      </c>
      <c r="C216" s="129"/>
      <c r="D216" s="130"/>
      <c r="E216" s="88" t="s">
        <v>210</v>
      </c>
      <c r="F216" s="95"/>
      <c r="G216" s="97"/>
      <c r="H216" s="97"/>
      <c r="I216" s="91"/>
    </row>
    <row r="217" spans="2:9" ht="30" customHeight="1" x14ac:dyDescent="0.25">
      <c r="B217" s="128" t="s">
        <v>202</v>
      </c>
      <c r="C217" s="129"/>
      <c r="D217" s="130"/>
      <c r="E217" s="88" t="s">
        <v>211</v>
      </c>
      <c r="F217" s="89">
        <f>F218</f>
        <v>15529</v>
      </c>
      <c r="G217" s="89">
        <f t="shared" ref="G217:H217" si="11">G218</f>
        <v>15400</v>
      </c>
      <c r="H217" s="89">
        <f t="shared" si="11"/>
        <v>8851.5300000000007</v>
      </c>
      <c r="I217" s="91">
        <v>57.48</v>
      </c>
    </row>
    <row r="218" spans="2:9" x14ac:dyDescent="0.25">
      <c r="B218" s="132">
        <v>31</v>
      </c>
      <c r="C218" s="133"/>
      <c r="D218" s="134"/>
      <c r="E218" s="45" t="s">
        <v>203</v>
      </c>
      <c r="F218" s="51">
        <v>15529</v>
      </c>
      <c r="G218" s="51">
        <f t="shared" ref="G218:H218" si="12">SUM(G219:G221)</f>
        <v>15400</v>
      </c>
      <c r="H218" s="51">
        <f t="shared" si="12"/>
        <v>8851.5300000000007</v>
      </c>
      <c r="I218" s="86">
        <f t="shared" si="10"/>
        <v>57.477467532467543</v>
      </c>
    </row>
    <row r="219" spans="2:9" x14ac:dyDescent="0.25">
      <c r="B219" s="132">
        <v>3111</v>
      </c>
      <c r="C219" s="133"/>
      <c r="D219" s="134"/>
      <c r="E219" s="45" t="s">
        <v>25</v>
      </c>
      <c r="F219" s="51"/>
      <c r="G219" s="51">
        <v>12000</v>
      </c>
      <c r="H219" s="51">
        <v>7050.14</v>
      </c>
      <c r="I219" s="86">
        <f t="shared" si="10"/>
        <v>58.751166666666663</v>
      </c>
    </row>
    <row r="220" spans="2:9" x14ac:dyDescent="0.25">
      <c r="B220" s="64">
        <v>3121</v>
      </c>
      <c r="C220" s="65"/>
      <c r="D220" s="66"/>
      <c r="E220" s="82" t="s">
        <v>100</v>
      </c>
      <c r="F220" s="51"/>
      <c r="G220" s="51">
        <v>1400</v>
      </c>
      <c r="H220" s="51">
        <v>638.12</v>
      </c>
      <c r="I220" s="86">
        <f t="shared" si="10"/>
        <v>45.58</v>
      </c>
    </row>
    <row r="221" spans="2:9" x14ac:dyDescent="0.25">
      <c r="B221" s="64">
        <v>3132</v>
      </c>
      <c r="C221" s="65"/>
      <c r="D221" s="66"/>
      <c r="E221" s="82" t="s">
        <v>102</v>
      </c>
      <c r="F221" s="51"/>
      <c r="G221" s="51">
        <v>2000</v>
      </c>
      <c r="H221" s="51">
        <v>1163.27</v>
      </c>
      <c r="I221" s="86">
        <f t="shared" si="10"/>
        <v>58.163499999999999</v>
      </c>
    </row>
    <row r="222" spans="2:9" ht="30" customHeight="1" x14ac:dyDescent="0.25">
      <c r="B222" s="128">
        <v>17827</v>
      </c>
      <c r="C222" s="129"/>
      <c r="D222" s="130"/>
      <c r="E222" s="88" t="s">
        <v>188</v>
      </c>
      <c r="F222" s="90"/>
      <c r="G222" s="90"/>
      <c r="H222" s="90"/>
      <c r="I222" s="91"/>
    </row>
    <row r="223" spans="2:9" ht="30" customHeight="1" x14ac:dyDescent="0.25">
      <c r="B223" s="128">
        <v>5</v>
      </c>
      <c r="C223" s="129"/>
      <c r="D223" s="130"/>
      <c r="E223" s="96" t="s">
        <v>199</v>
      </c>
      <c r="F223" s="90"/>
      <c r="G223" s="90"/>
      <c r="H223" s="90"/>
      <c r="I223" s="91"/>
    </row>
    <row r="224" spans="2:9" ht="30" customHeight="1" x14ac:dyDescent="0.25">
      <c r="B224" s="128" t="s">
        <v>204</v>
      </c>
      <c r="C224" s="129"/>
      <c r="D224" s="130"/>
      <c r="E224" s="88" t="s">
        <v>213</v>
      </c>
      <c r="F224" s="90">
        <f>F226</f>
        <v>0</v>
      </c>
      <c r="G224" s="90">
        <f t="shared" ref="G224:I224" si="13">G226</f>
        <v>17644</v>
      </c>
      <c r="H224" s="90">
        <f t="shared" si="13"/>
        <v>8528</v>
      </c>
      <c r="I224" s="90">
        <f t="shared" si="13"/>
        <v>48.333711176603941</v>
      </c>
    </row>
    <row r="225" spans="2:9" ht="30" customHeight="1" x14ac:dyDescent="0.25">
      <c r="B225" s="92"/>
      <c r="C225" s="93"/>
      <c r="D225" s="94"/>
      <c r="E225" s="88" t="s">
        <v>214</v>
      </c>
      <c r="F225" s="90"/>
      <c r="G225" s="90"/>
      <c r="H225" s="90"/>
      <c r="I225" s="90"/>
    </row>
    <row r="226" spans="2:9" x14ac:dyDescent="0.25">
      <c r="B226" s="131">
        <v>32</v>
      </c>
      <c r="C226" s="131"/>
      <c r="D226" s="131"/>
      <c r="E226" s="45" t="s">
        <v>12</v>
      </c>
      <c r="F226" s="51">
        <f>SUM(F227)</f>
        <v>0</v>
      </c>
      <c r="G226" s="51">
        <f t="shared" ref="G226:H226" si="14">SUM(G227)</f>
        <v>17644</v>
      </c>
      <c r="H226" s="51">
        <f t="shared" si="14"/>
        <v>8528</v>
      </c>
      <c r="I226" s="86">
        <f t="shared" si="10"/>
        <v>48.333711176603941</v>
      </c>
    </row>
    <row r="227" spans="2:9" x14ac:dyDescent="0.25">
      <c r="B227" s="132">
        <v>3213</v>
      </c>
      <c r="C227" s="133"/>
      <c r="D227" s="134"/>
      <c r="E227" s="45" t="s">
        <v>105</v>
      </c>
      <c r="F227" s="51">
        <v>0</v>
      </c>
      <c r="G227" s="51">
        <v>17644</v>
      </c>
      <c r="H227" s="51">
        <v>8528</v>
      </c>
      <c r="I227" s="86">
        <f t="shared" si="10"/>
        <v>48.333711176603941</v>
      </c>
    </row>
  </sheetData>
  <mergeCells count="46">
    <mergeCell ref="B9:D9"/>
    <mergeCell ref="B2:I2"/>
    <mergeCell ref="B4:I4"/>
    <mergeCell ref="B6:E6"/>
    <mergeCell ref="B7:E7"/>
    <mergeCell ref="B8:D8"/>
    <mergeCell ref="B116:D116"/>
    <mergeCell ref="B10:D10"/>
    <mergeCell ref="B11:D11"/>
    <mergeCell ref="B12:D12"/>
    <mergeCell ref="B58:D58"/>
    <mergeCell ref="B59:D59"/>
    <mergeCell ref="B60:D60"/>
    <mergeCell ref="B61:D61"/>
    <mergeCell ref="B62:D62"/>
    <mergeCell ref="B63:D63"/>
    <mergeCell ref="B70:D70"/>
    <mergeCell ref="B175:D175"/>
    <mergeCell ref="B117:D117"/>
    <mergeCell ref="B118:D118"/>
    <mergeCell ref="B119:D119"/>
    <mergeCell ref="B120:D120"/>
    <mergeCell ref="B128:D128"/>
    <mergeCell ref="B163:D163"/>
    <mergeCell ref="B173:D173"/>
    <mergeCell ref="B174:D174"/>
    <mergeCell ref="B215:D215"/>
    <mergeCell ref="B176:D176"/>
    <mergeCell ref="B177:D177"/>
    <mergeCell ref="B193:D193"/>
    <mergeCell ref="B203:D203"/>
    <mergeCell ref="B204:D204"/>
    <mergeCell ref="B205:D205"/>
    <mergeCell ref="B206:D206"/>
    <mergeCell ref="B207:D207"/>
    <mergeCell ref="B208:D208"/>
    <mergeCell ref="B214:D214"/>
    <mergeCell ref="B224:D224"/>
    <mergeCell ref="B226:D226"/>
    <mergeCell ref="B227:D227"/>
    <mergeCell ref="B216:D216"/>
    <mergeCell ref="B217:D217"/>
    <mergeCell ref="B218:D218"/>
    <mergeCell ref="B219:D219"/>
    <mergeCell ref="B222:D222"/>
    <mergeCell ref="B223:D223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Učenik</cp:lastModifiedBy>
  <cp:lastPrinted>2023-08-24T09:41:58Z</cp:lastPrinted>
  <dcterms:created xsi:type="dcterms:W3CDTF">2022-08-12T12:51:27Z</dcterms:created>
  <dcterms:modified xsi:type="dcterms:W3CDTF">2023-08-25T06:50:55Z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